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<sst xmlns="http://schemas.openxmlformats.org/spreadsheetml/2006/main" count="570" uniqueCount="145">
  <si>
    <t>BoQ_Ver3.1</t>
  </si>
  <si>
    <t>Percentage</t>
  </si>
  <si>
    <t>Normal</t>
  </si>
  <si>
    <t>INR Only</t>
  </si>
  <si>
    <t>INR</t>
  </si>
  <si>
    <t>Select, At Par, Excess (+), Less (-)</t>
  </si>
  <si>
    <t>IOCL</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</si>
  <si>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</si>
  <si>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</si>
  <si>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</si>
  <si>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</si>
  <si>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</si>
  <si>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</si>
  <si>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</si>
  <si>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</si>
  <si>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</si>
  <si>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</si>
  <si>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</si>
  <si>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</si>
  <si>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</si>
  <si>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</si>
  <si>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</si>
  <si>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</si>
  <si>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</si>
  <si>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</si>
  <si>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</si>
  <si>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</si>
  <si>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</si>
  <si>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</si>
  <si>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</si>
  <si>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</si>
  <si>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</si>
  <si>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</si>
  <si>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</si>
  <si>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</si>
  <si>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</si>
  <si>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</si>
  <si>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</si>
  <si>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</si>
  <si>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</si>
  <si>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</si>
  <si>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</si>
  <si>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</si>
  <si>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</si>
  <si>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</si>
  <si>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</si>
  <si>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</si>
  <si>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</si>
  <si>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</si>
  <si>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</si>
  <si>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</si>
  <si>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</si>
  <si>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PROJECTS &amp; DEVELOPMENT INDIA LIMITED</t>
  </si>
  <si>
    <t>Cu. M.</t>
  </si>
  <si>
    <t>Sq. M.</t>
  </si>
  <si>
    <t>R.M.</t>
  </si>
  <si>
    <r>
      <t xml:space="preserve">Notes:
</t>
    </r>
    <r>
      <rPr>
        <b/>
        <sz val="11"/>
        <color indexed="8"/>
        <rFont val="Arial"/>
        <family val="2"/>
      </rPr>
      <t xml:space="preserve">1. Bidder to ensure that "Name of the Bidder / Bidding Firm / Company" is written in excel sheet along with submission of this bid failing which the bid shall be rejected.
2. Bidder to select the percentage (%) option either Excess or Less
3. Upon selecting the percentage option, bidder to enter the valid percenatge rate (up to two decimals)
</t>
    </r>
    <r>
      <rPr>
        <b/>
        <sz val="11"/>
        <color indexed="10"/>
        <rFont val="Arial"/>
        <family val="2"/>
      </rPr>
      <t>4. IF THE BIDDER HAS NOT INDICATED ANY PERCENTAGE, THE TOTAL AMOUNT (ESTIMATED) WILL BE CONSIDERED FOR EVALUATION AND AWARD.</t>
    </r>
    <r>
      <rPr>
        <b/>
        <sz val="11"/>
        <color indexed="8"/>
        <rFont val="Arial"/>
        <family val="2"/>
      </rPr>
      <t xml:space="preserve">
5. The Evaluation shall be done on Overall Lowest basis as per Clause no. 30.2.1 of the ITB, considering the rates quoted in this sheet plus GST. GST @ 18% shall be considered for evaluation.
6. Bidder to quote the Percentage (Either Excess or Less) within 2 Decimal places. Digits beyond 2 decimal places will be ignored.
7. If two or more bidders emerge as the Lowest evaluated bidders after evaluation, in such an event, Revised Percentage (which should be lower than Original Quoted Percentage) will be sought from those bidders and Re-evaluation will be carried out for selection of Lowest (L-1) Bidder.
8. Bidder shall submit signed and stamped UNPRICED COPY of this BoQ (excel sheet) indicating "QUOTED" against the quoted rates. [i.e. Bidder shall take a print out of the blank copy of this BoQ and write "QUOTED" against the quoted rate along with name of the Bidder in the relevant place and sign and stamp each page. The scan of this unpriced copy is to be submitted along with Unpriced Techno-Commercial Bid]
9. Bidder to exclusively quote only in this excel sheet. If price bid is submitted in any other form than this excel sheet, the price bid shall be rejected.
</t>
    </r>
  </si>
  <si>
    <r>
      <t xml:space="preserve"> SCHEDULE OF RATES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</si>
  <si>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EARTH WORK</t>
  </si>
  <si>
    <t xml:space="preserve">Earthwork  in  excavation  in foundations of buildings, footings,  columns,  plinth  beams,  walls,  machine/   equipment foundations,  isolated  pits, pavements, trenches  for  pipelines /cables, pipe sleepers, drains, etc., to the required levels  and grades  in  both dry and wet conditions,  including  dressing  of sides   and ramming of bottoms, getting out excavated earth  with lift  upto  1.5  M and disposal of  surplus  excavated  materials within a lead of 50 M including stacking, levelling and  dressing etc., complete as per direction of Engineer-in-Charge(E.I.C.)  in all  kinds  of soils as defined in IS: 1200  including  providing temporary  supports  to all service lines such  as  overhead  and underground  water,  sewage  and drain  pipes,  cables  etc.  and shoring and strutting wherever necessary, complete in   all respects as per direction of Engineer-in-Charge. </t>
  </si>
  <si>
    <t>Filling with available excavated good  earth  (excluding rocks / boulders), as approved and directed by  Engineer-in-Charge, in  trenches, plinth, under floors, sides of foundation etc.,  at all depths in layers not exceeding 20 cms. in thickness including consolidating  and dressing each deposited layer by  ramming  and watering  with  lead upto 50 metres, complete  in  all  respects (compaction under floor with mechanical vibrater / road roller including watering).</t>
  </si>
  <si>
    <t xml:space="preserve">Supplying and filling with selected good earth  brought from  source  approved by the Engineer -in-Charge in  trenches, plinth, under floors, sides of foundation etc.,  at all depths in layers not exceeding 20 cms. in thickness including consolidating  and dressing each deposited layer by  ramming  and watering  (Rate  shall include  Royalty,  Taxes,  Octoroi, etc.,  levied  by  the  local authorities, all transportation, loading and unloading, etc., and nothing extra will be paid on this account including compaction under floor with mechanical vibrater / road roller including watering).  </t>
  </si>
  <si>
    <t>Disposal of building rubbish / malba / similar unserviceable / surplus excavated earth, dismantled or waste materials by mechanical means, including loading, transporting, unloading to approved municipal dumping ground or as approved by Engineer-in-charge, beyond 50 m initial lead, for all leads including all lifts involved as  per the direction of Engineer-in-Charge..</t>
  </si>
  <si>
    <t xml:space="preserve">1:4:8 (1 cement: 4 coarse sand: 8 graded stone aggregate  40 mm nominal size).               </t>
  </si>
  <si>
    <r>
      <t xml:space="preserve">PLAIN CEMENT CONCRETE :
</t>
    </r>
    <r>
      <rPr>
        <sz val="12"/>
        <color indexed="8"/>
        <rFont val="Arial"/>
        <family val="2"/>
      </rPr>
      <t>Providing and laying plain cement  concrete,  machine mixed  and  mechanically vibrated in foundations,  plinth,  under floors,  etc.,  including  all necessary  cost  of  centring  and shuttering :</t>
    </r>
  </si>
  <si>
    <t xml:space="preserve">1:3:6 (1 cement: 3 coarse sand: 6 graded stone aggregate  20 mm and below).               </t>
  </si>
  <si>
    <t xml:space="preserve">1:2:4 (1 cement: 2 coarse sand: 4 graded stone aggregate  20 mm and below).           </t>
  </si>
  <si>
    <t>REINFORCED CEMENT CONCRETE :</t>
  </si>
  <si>
    <r>
      <t xml:space="preserve">IN FOUNDATION AND PLINTH
</t>
    </r>
    <r>
      <rPr>
        <sz val="10"/>
        <color indexed="8"/>
        <rFont val="Arial"/>
        <family val="2"/>
      </rPr>
      <t>Providing and laying reinforced cement concrete of grade   M-30(using   20   mm.   nominal   gauge   graded    stone  aggregate)  machine mixed and mechanically vibrated and  finished to  a  fair  face  but excluding  the  cost of  centring, shuttering and reinforcement in foundation and plinth, for rafts, footings,  bases  of columns, pedestals, beams,  walls,  columns, slabs,   machine  and  equipment  foundations,  pile  caps,   box sections,  pipe supports, etc., complete in all respects  as  per direction of Engineer-in- Charge.</t>
    </r>
  </si>
  <si>
    <t>Same as Item No. 3.01, but with concrete of grade M-25.</t>
  </si>
  <si>
    <t xml:space="preserve">Same as Item No. 1.01, but lift from 1.5 M to 3.0 M. </t>
  </si>
  <si>
    <t>Same as Item No. 1.01, but lift from  3.0  M to 4.5 M</t>
  </si>
  <si>
    <r>
      <t xml:space="preserve">IN SUPERSTRUCTURE
</t>
    </r>
    <r>
      <rPr>
        <sz val="10"/>
        <color indexed="8"/>
        <rFont val="Arial"/>
        <family val="2"/>
      </rPr>
      <t>Providing and laying reinforced  cement  concrete  of grade M-30 ( using 20 mm. nominal gauge graded stone  aggregate), machine mixed, mechanically vibrated and finished to a fair  face but excluding the cost of centring, shuttering and  reinforcement in  superstructure  at all heights for columns,  pillars,  posts, attached  pillasters, portals, struts, inclined posts,  pedestals for  equipments and similar vertical members, etc.,  complete  in all respects as per direction of Engineer-in-Charge.</t>
    </r>
  </si>
  <si>
    <t>Same as Item No. 3.03, but in walls of any thickness, shape or size including attached buttresses, pilasters and their caps and bases.</t>
  </si>
  <si>
    <t>Same as Item No. 3.03, but in lintels, beams,  portal beams,  brackets, girders, cantilevers, suspended floors,  roofs, staircase  roofs and their supports, balconies,  staircase  waist and landing slabs and steps including preparation  of top surface and finishing, nosing, etc.</t>
  </si>
  <si>
    <t>Providing and fixing in position precast reinforced cement  concrete  of grade M-25 ( using 12.5  mm.  Nominal  gauge graded stone aggregate), machine mixed, mechanically vibrated and finished  to a fair face including centring, shuttering etc.  but excluding the cost of reinforcement in: 
(a)- Trench/ drain covers, in foundation and plinth.</t>
  </si>
  <si>
    <t>REINFORCEMENT AND EMBEDMENTS :</t>
  </si>
  <si>
    <r>
      <t>Supplying, cutting, cleaning, straightening, bending, hoisting and placing in position and binding with 18 SWG annealed wire, reinforcement bar of high yield strength Corrosion Resistance Steel with Fe500D</t>
    </r>
    <r>
      <rPr>
        <b/>
        <sz val="10"/>
        <color indexed="63"/>
        <rFont val="Arial"/>
        <family val="2"/>
      </rPr>
      <t xml:space="preserve"> </t>
    </r>
    <r>
      <rPr>
        <sz val="12"/>
        <color indexed="8"/>
        <rFont val="Arial"/>
        <family val="2"/>
      </rPr>
      <t>properties conforming to IS:1786 with minimum yield strength of 500 N/sq,mm for  all R.C.C. works including all necessary handling at all heights  and depths complete in all respects and as per direction of Engineer-in-Charge.</t>
    </r>
  </si>
  <si>
    <t>Te.</t>
  </si>
  <si>
    <t>Kg.</t>
  </si>
  <si>
    <t>Same as Item No. 3.03, but in  chajja,  fins,  roof gutters,  drop wall not exceeding 15 Cm. in  thickness,  railing, parapet wall, window sills, etc.</t>
  </si>
  <si>
    <t xml:space="preserve">Supplying,  fabricating  and  fixing    in   position M.S. anchor  plates, hooks, insert plates, M.S. flats,  M.S. angle  inserts  and the  like  including welding M.S. lugs, etc.,  and  embedding  in cement  concrete /R.C.C. works as per approved drawings  complete in all respects and as per direction of Engineer-in-Charge.  </t>
  </si>
  <si>
    <t xml:space="preserve">Supplying,  fabricating and fixing  in  position  M.S. holding  down bolts assembly  consisting  of bolts, heads,  nuts, washers  etc.,  and  the  like   including  embedding  in  cement concrete/R.C.C. works  as  per approved drawings complete in  all respects  including  one coat of approved  quality  anti-corrosive paint  over  a coat of approved quality  primer.  </t>
  </si>
  <si>
    <r>
      <t xml:space="preserve">SHUTTERING :
</t>
    </r>
    <r>
      <rPr>
        <sz val="12"/>
        <color indexed="8"/>
        <rFont val="Arial"/>
        <family val="2"/>
      </rPr>
      <t>Providing, fabricating, erecting and fixing in  position with   bolts  and  nuts,  nails  and  ties,  etc., centring   and  shuttering   materials   true  to   line  and  level,   including strutting,  propping, staging etc. with necessary bracing in  all axes  to give a stable assembly including chamfering the  corners of  columns  and beams etc., wherever required  including  making joints   in  the  shuttering  fully   leak-proof, i/c.   Striking, dismantling  and removing the aforesaid assembly after concreting is  over,  including all labour and materials   complete  in  all respects and as per direction of Engineer-in-Charge :</t>
    </r>
  </si>
  <si>
    <r>
      <t xml:space="preserve">IN FOUNDATION AND PLINTH
</t>
    </r>
    <r>
      <rPr>
        <sz val="9"/>
        <color indexed="8"/>
        <rFont val="Arial"/>
        <family val="2"/>
      </rPr>
      <t>Foundation and plinth in rafts, footings, columns, pedestals,   beams,   walls,  slabs,    machine   and   equipment foundations, pile caps and pipe support  foundations, etc.</t>
    </r>
  </si>
  <si>
    <r>
      <t>IN SUPERSTRUCTURE</t>
    </r>
    <r>
      <rPr>
        <sz val="9"/>
        <color indexed="8"/>
        <rFont val="Arial"/>
        <family val="2"/>
      </rPr>
      <t xml:space="preserve">
Columns, pillars, posts, struts, inclined   posts, attached pillasters, portals and similar vertical members.</t>
    </r>
  </si>
  <si>
    <r>
      <t xml:space="preserve">IN SUPERSTRUCTURE
</t>
    </r>
    <r>
      <rPr>
        <sz val="9"/>
        <color indexed="8"/>
        <rFont val="Arial"/>
        <family val="2"/>
      </rPr>
      <t>Walls of any thickness, height and shape including  attached buttresses,  pillasters,   and their caps and bases,  etc.</t>
    </r>
  </si>
  <si>
    <r>
      <t xml:space="preserve">IN SUPERSTRUCTURE
</t>
    </r>
    <r>
      <rPr>
        <sz val="9"/>
        <color indexed="8"/>
        <rFont val="Arial"/>
        <family val="2"/>
      </rPr>
      <t>Lintels, beams, portal beams, brackets, girders,  cantilever beams,  suspended  floors,  roofs,  staircase  roofs  and   their supports, balconies, staircase waist and landing slabs and steps, etc.</t>
    </r>
  </si>
  <si>
    <r>
      <rPr>
        <b/>
        <sz val="11"/>
        <rFont val="Arial"/>
        <family val="2"/>
      </rPr>
      <t xml:space="preserve">IN SUPERSTRUCTURE
</t>
    </r>
    <r>
      <rPr>
        <sz val="11"/>
        <rFont val="Arial"/>
        <family val="2"/>
      </rPr>
      <t>Chajja, vertical and horizontal fins, roof gutters, drop walls, railing, parapet wall, window sills, etc.</t>
    </r>
  </si>
  <si>
    <t>BRICK WORK :</t>
  </si>
  <si>
    <t xml:space="preserve">Providing and constructing brick work using  bricks  of class   designation  7.5  in  cement  mortar 1 : 6 ( 1  cement:  6 coarse sand ) in foundation and plinth.        </t>
  </si>
  <si>
    <t xml:space="preserve">Providing and constructing brick work using  bricks  of class   designation  7.5  in  cement  mortar 1 : 6 ( 1  cement:  6 coarse sand ) in superstructure at all heights.  </t>
  </si>
  <si>
    <t>Providing and constructing  half brick masonry using bricks  of  class  designation 75 in  cement mortar  1:4  (1 cement:  4  coarse  sand)  with  two numbers   6  millimetre diameter  m.s. reinforcement at every third course  embedded  in cement mortar  in  superstructure at all heights. (The rate shall include the cost of reinforcement).</t>
  </si>
  <si>
    <t xml:space="preserve">STRUCTURAL STEEL </t>
  </si>
  <si>
    <t>Supplying,  transporting,  de-rusting,   fabricating, erecting, hoisting and fixing in position with necessary  welding and/or bolting with MS bolts conforming to property class 4.6  of IS:  1367 at all heights as per approved fabrication drawings  of all types of structural steel work in columns, portals,  girders, lattice  girders,  beams,  crane girders,  M.S  rails,  monorails, bracings, trusses, purlins, rafters, side runners, sag rods, hand railings,  staircase  stringers and steps,  walkway,  toe-plates, floor grids,  sag  rods with M.S. rounds, side  walling,  conveyor gantries, trestle for pipe and cable racks, gusset plates,  etc., either  made  of  rolled steel joists,  channels,  angles,  tees, flats,  plates  or  built  up from  plates  and/or  rolled  steel sections including necessary site and shop fasteners, complete in all respects as per approved fabrication drawings, standards  and direction of Engineer-in-Charge :
(a) With providing and applying primer coat, intermediate coats and finish coat after  the preparation of surfaces on structural steel work  complete  in all respects as per technical specifications and direction of  Engineer-in-Charge.</t>
  </si>
  <si>
    <t>Same as Item No. 7.01, but bolting with high tensile bolts  conforming to property class 8.8 of IS: 1367  complete  as per drawings and direction of Engineer-in-Charge.</t>
  </si>
  <si>
    <t>Supplying,  transporting,  de-rusting,   fabricating, erecting,  hoisting and fixing in position structural steel  work in  cat  ladders  and cages at all  heights  including  brackets, cleats, plates, rungs, chain, pins, hinges, etc., framed,  bolted and/or welded together and fixed in position including  necessary plugs and plugging and painting complete in all respects and  as per direction of Engineer-in-Charge :
(a)- With providing and applying primer coat, intermediate coats and finish coat after  the preparation of surfaces on structural steel work  complete  in all respects as per technical specifications and direction of  Engineer-in-Charge.</t>
  </si>
  <si>
    <t xml:space="preserve">Supplying, transporting, fabricating as  per  approved fabrication drawings 25 mm. to 35 mm. thick M.S. grating made out of  M.S  flats as main members and Tor Steel  bars  as  secondary members,  all  welded together to form a perfect  mesh  including getting  those grating planks inspected and approved  by  Client/ Consultant, transporting to site, erecting and fixing in position these  grating planks at all heights with necessary  G.I.  clips/ G.I. clamps tack  welded for making  floors,  platforms,  stair steps, etc., as required at site. (The rates shall include cost of G.I. clips/ clamps.  The Contractor may procure gratings from grating manufacturer approved by Engineer-in-Charge.  The rates shall also include  all  charges  incurred during inspection and testing) : 
(a) With 86 microns thick hot dip galvanizing coat.  </t>
  </si>
  <si>
    <t xml:space="preserve">Supplying, transporting, de-rusting, cutting  and fixing in position at  all heights steel work in  M.S. chequered  plates  in  floors, steps, landing, covers over trenches, etc., with necessary bolts, nuts, washers, drilling holes, welding, etc., wherever  necessary as per drawing including painting complete in all respects and as directed by Engineer-in Charge :
(a) Two  coats  of chlorinated rubber based paint  at  dry  film thickness  of  50 microns per coat over two coats of  high  built zinc  phosphate  primer compatible to  chlorinated  rubber  based paint at dry film thickness of 50 microns per coat.  </t>
  </si>
  <si>
    <t>Providing  and fixing  M.S pipe  hand  railing (medium grade) conforming to IS-1239 consisting of top and middle horizontal  rails  of  40  mm  dia.  and  32 mm  dia. nominal  bore respectively, 1050 mm high upright members  of 40 mm dia. nominal  bore  at  1500 mm maximum  distance  centre  to  centre  of  each member  including   all joints, bends , elbows, and  specials  as required and upright members welded or bolted to structural steel work/toe  plates  or welded to  M.S. insert  plates   with   M.S. lugs embedded in R.C.C. works, complete in all respects and as per direction of Engineer-in-Charge .
(a) Two  coats  of chlorinated rubber based paint  at  dry  film thickness  of  40 microns per coat over two coats of  high  built zinc  phosphate  primer compatible to  chlorinated  rubber  based paint at dry film thickness of 25 microns per coat.</t>
  </si>
  <si>
    <t>ROOFING :</t>
  </si>
  <si>
    <t>Providing and fixing in position at all heights UPVC rain  water pipes confirming to BIS :13592 Type A R.C.C. column using plugs and  standard holder bat clamps comprising of two semi-circular halves of  flat  iron  and cast iron base screwed on wooden plugs or using  clamps welded  to structural steel members or M.S. insert  plates  where pipes  are  to  be fixed on  R.C.C.  members including all necessary fittings, such as tees, shoes,  off-sets, branches,  swan  necks,  elbows, bends,  heads,  etc. (plate inserts, if any, to be embedded in R.C.C shall be paid separately) :
(a) 110 mm diameter pipe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</si>
  <si>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anypitch in horizontal/ vertical or curved surfaces, excluding the cost of purlins, rafters and trusses and including cutting to size and shape wherever required.</t>
  </si>
  <si>
    <t>Providing and fixing pre-coated galvanised steel sheet roofing accessories 0.50 mm (+ 0.05 %) total coated thickness, Zinc coating 120 grams per Sq. M. as per IS: 277, in 240 mpa steel grade, 5-7 microns epoxy primer on both side of the sheet and polyester top coat 15-18 microns using self drilling/ self tapping screws complete (Refer 8.02):
(a) Ridges  plain (500 – 600)</t>
  </si>
  <si>
    <t>Providing and fixing pre-coated galvanised steel sheet roofing accessories 0.50 mm (+ 0.05 %) total coated thickness, Zinc coating 120 grams per Sq. M. as per IS: 277, in 240 mpa steel grade, 5-7 microns epoxy primer on both side of the sheet and polyester top coat 15-18 microns using self drilling/ self tapping screws complete (Refer 8.02):
(a) Corrugated Aprons. (Upto 600 mm)</t>
  </si>
  <si>
    <t>Providing and fixing pre-coated galvanised steel sheet roofing accessories 0.50 mm (+ 0.05 %) total coated thickness, Zinc coating 120 grams per Sq. M. as per IS: 277, in 240 mpa steel grade, 5-7 microns epoxy primer on both side of the sheet and polyester top coat 15-18 microns using self drilling/ self tapping screws complete (Refer 8.02):
(a) Barge board (Upto 300 mm).</t>
  </si>
  <si>
    <t>Providing and fixing pre-coated galvanised steel sheet roofing accessories 0.50 mm (+ 0.05 %) total coated thickness, Zinc coating 120 grams per Sq. M. as per IS: 277, in 240 mpa steel grade, 5-7 microns epoxy primer on both side of the sheet and polyester top coat 15-18 microns using self drilling/ self tapping screws complete (Refer 8.02):
(a) Gutter. (600 mm over all girth).</t>
  </si>
  <si>
    <t>Providing &amp; fixing UV stabilised fiber 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
(a) 2 mm thick corrugated</t>
  </si>
  <si>
    <t>FLOORS AND BASES :</t>
  </si>
  <si>
    <t>Providing and laying reinforced  cement  concrete  of   grade  M-20 in pavement floors in plant areas(using  20 mm. nominal gauge graded  stone  aggregate) machine mixed and mechanically vibrated  and finished to  a fair  face  but excluding the cost of  centring,  shuttering  and reinforcement  in slabs at ground floor level. Floors are  to  be cast  in  the panel of 3 metre x 3 metre  with broom finish  and  painting side surfaces  with  two  coats  of bitumen  paint of approved quality, complete in all  respects  as per direction of Engineer-in-Charge.</t>
  </si>
  <si>
    <t>FINISHING :</t>
  </si>
  <si>
    <t>Providing at all heights 12 mm thick cement plaster  on brick  work,  exposed   surfaces of  RCC  lintels,  beams,  etc., complete in all respects and  as directed with cement plaster mix : 1:2:2 (1 cement: 2 fine sand: 2 coarse sand).</t>
  </si>
  <si>
    <t>Providing at all heights 15 mm thick cement plaster  on rough  side of single or half brick walls, etc., complete in  all respects and as directed with cement plaster mix :  1:2:2 (1 cement: 2 fine sand: 2 coarse sand).</t>
  </si>
  <si>
    <t>Providing and applying two coats of  coal  tar based  Epoxy paint of approved brand and manufacture, in foundation and plinth over  dry  RCC  /Cement concrete surfaces  (both  horizontal  and vertical  surfaces)  such as all  equipment  foundations,  column footings,  columns,  beams,  pedestals,  etc.,  of  a  dry   film thickness  of  minimum 200 microns (for  two  coats)  including necessary  preparation of surfaces such as scraping,  removal  of loose  particles,  dust,  through  cleaning,  etc.,  complete  as directed.</t>
  </si>
  <si>
    <t xml:space="preserve">Providing  and laying "SHRINKKOMP- 20"  or  any  other approved  equivalent anti-shrinkage grouting in pockets  and  base plates  of  light  dynamic  machines  such  as  small  pumps  and compressors as per manufacturer's specifications, complete in all respects as per direction of Engineer-in-Charge.   </t>
  </si>
  <si>
    <t>Supply &amp; laying 400 micron UPVC Sheet (of approved make confirming to BIS-2076-1981/ relevant codes) as per approved drawings complete in all respects and as per direction of Engineer-in-Charge.</t>
  </si>
  <si>
    <t>Supplying, Drilling/Cleaning hole and injecting slow curing time, high bond stress value Hilti HIT-RE 500 chemical or equivalent Fischer make with the help of HIT-MD 2000 dispenser, into a hole of dia &amp; depth as per manufacturer specification and fixing HYSD rebars in concrete thereof. Fixing methodology to be followed as per manufacturers guidelines. The chemical should have successful usage in wet or water saturated concrete/diamond cored holes as well. Plugs shall be used along with dispenser to inject RE 500 chemical or equivalent for deeper embedment depth of rebars i.e more than 300 mm in concrete. Reinforcements/rebars shall be supplied separately and the payments shall be made against respective items. Item includes all necessary scaffoldings required for completion of the work.</t>
  </si>
  <si>
    <t xml:space="preserve">12 mm dia. HYSD rebars </t>
  </si>
  <si>
    <t xml:space="preserve">16 mm dia. HYSD rebars </t>
  </si>
  <si>
    <t xml:space="preserve">20 mm dia. HYSD rebars </t>
  </si>
  <si>
    <t xml:space="preserve">25 mm dia. HYSD rebars </t>
  </si>
  <si>
    <t>EACH</t>
  </si>
  <si>
    <t>Supplying, Drilling/Cleaning hole and fixing heavy duty Hilti chemical anchors HVA-E or equivalent Fischer anchor  for fixing of insert plates  in concrete. Anchors comprises of HVU chemical foil capsule containing styrene free Urethane Metacrylate resin, hardener, quartz, sand/corundum and threaded rod HAS-E of steel grade 5.8 for sizes M8-M24 and 8.8 grade for M27-M39. All threaded rods shall have chiselled tip. The steel grades shall conform to IS1367, part 3.All steel components shall be  galvanised to minimum 5 microns . HAS-ER threaded rod (stainless steel: A4-70) or HAS-HCR threaded rods ( stainless steel:A4-70) shall be used for fastenings exposed to greater risk of corrosion instead of galvanized threaded rods. Plates shall be supplied separately &amp; the payments shall be made against respective items. Fixing methodology to be followed as per manufacturers guidelines. Item includes all necessary scaffoldings required for completion of the work.</t>
  </si>
  <si>
    <t>Anchor Size M10</t>
  </si>
  <si>
    <t>Anchor Size M12</t>
  </si>
  <si>
    <t>Anchor Size M20</t>
  </si>
  <si>
    <t>Anchor Size M16</t>
  </si>
  <si>
    <t>Anchor Size M24</t>
  </si>
  <si>
    <t>Anchor Size M27</t>
  </si>
  <si>
    <t>Anchor Size M30</t>
  </si>
  <si>
    <t>Anchor Size M33</t>
  </si>
  <si>
    <t>Anchor Size M36</t>
  </si>
  <si>
    <t>PLAIN CEMENT CONCRETE :
Providing and laying plain cement  concrete,  machine mixed  and  mechanically vibrated in foundations,  plinth,  under floors,  etc.,  including  all necessary  cost  of  centring  and shuttering :</t>
  </si>
  <si>
    <t>IN FOUNDATION AND PLINTH
Providing and laying reinforced cement concrete of grade   M-30(using   20   mm.   nominal   gauge   graded    stone  aggregate)  machine mixed and mechanically vibrated and  finished to  a  fair  face  but excluding  the  cost of  centring, shuttering and reinforcement in foundation and plinth, for rafts, footings,  bases  of columns, pedestals, beams,  walls,  columns, slabs,   machine  and  equipment  foundations,  pile  caps,   box sections,  pipe supports, etc., complete in all respects  as  per direction of Engineer-in- Charge.</t>
  </si>
  <si>
    <t>IN SUPERSTRUCTURE
Providing and laying reinforced  cement  concrete  of grade M-30 ( using 20 mm. nominal gauge graded stone  aggregate), machine mixed, mechanically vibrated and finished to a fair  face but excluding the cost of centring, shuttering and  reinforcement in  superstructure  at all heights for columns,  pillars,  posts, attached  pillasters, portals, struts, inclined posts,  pedestals for  equipments and similar vertical members, etc.,  complete  in all respects as per direction of Engineer-in-Charge.</t>
  </si>
  <si>
    <t>Supplying, cutting, cleaning, straightening, bending, hoisting and placing in position and binding with 18 SWG annealed wire, reinforcement bar of high yield strength Corrosion Resistance Steel with Fe500D properties conforming to IS:1786 with minimum yield strength of 500 N/sq,mm for  all R.C.C. works including all necessary handling at all heights  and depths complete in all respects and as per direction of Engineer-in-Charge.</t>
  </si>
  <si>
    <t>SHUTTERING :
Providing, fabricating, erecting and fixing in  position with   bolts  and  nuts,  nails  and  ties,  etc., centring   and  shuttering   materials   true  to   line  and  level,   including strutting,  propping, staging etc. with necessary bracing in  all axes  to give a stable assembly including chamfering the  corners of  columns  and beams etc., wherever required  including  making joints   in  the  shuttering  fully   leak-proof, i/c.   Striking, dismantling  and removing the aforesaid assembly after concreting is  over,  including all labour and materials   complete  in  all respects and as per direction of Engineer-in-Charge :</t>
  </si>
  <si>
    <t>IN FOUNDATION AND PLINTH
Foundation and plinth in rafts, footings, columns, pedestals,   beams,   walls,  slabs,    machine   and   equipment foundations, pile caps and pipe support  foundations, etc.</t>
  </si>
  <si>
    <t>IN SUPERSTRUCTURE
Columns, pillars, posts, struts, inclined   posts, attached pillasters, portals and similar vertical members.</t>
  </si>
  <si>
    <t>IN SUPERSTRUCTURE
Walls of any thickness, height and shape including  attached buttresses,  pillasters,   and their caps and bases,  etc.</t>
  </si>
  <si>
    <t>IN SUPERSTRUCTURE
Lintels, beams, portal beams, brackets, girders,  cantilever beams,  suspended  floors,  roofs,  staircase  roofs  and   their supports, balconies, staircase waist and landing slabs and steps, etc.</t>
  </si>
  <si>
    <t>IN SUPERSTRUCTURE
Chajja, vertical and horizontal fins, roof gutters, drop walls, railing, parapet wall, window sills, etc.</t>
  </si>
  <si>
    <t xml:space="preserve">Name of Work: TENDER DOCUMENT FOR CIVIL &amp; STRUCTURAL WORKS FOR ADDITIONAL PLATFORM NEAR BAGGING BUILDING FOR AMMONIA-UREA FERTILIZER PLANT AT HURL SINDRI  </t>
  </si>
  <si>
    <t>Select</t>
  </si>
  <si>
    <t>NIT No:   PNPM/EM251/E/S-212  Dated - 13.06.2019</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</si>
</sst>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2"/>
      <color indexed="8"/>
      <name val="Arial"/>
      <family val="2"/>
    </font>
    <font>
      <sz val="12"/>
      <color indexed="8"/>
      <name val="Arial"/>
      <family val="2"/>
    </font>
    <font>
      <b/>
      <sz val="10"/>
      <color indexed="8"/>
      <name val="Arial"/>
      <family val="2"/>
    </font>
    <font>
      <sz val="10"/>
      <color indexed="8"/>
      <name val="Arial"/>
      <family val="2"/>
    </font>
    <font>
      <b/>
      <sz val="10"/>
      <color indexed="63"/>
      <name val="Arial"/>
      <family val="2"/>
    </font>
    <font>
      <b/>
      <sz val="9"/>
      <color indexed="8"/>
      <name val="Arial"/>
      <family val="2"/>
    </font>
    <font>
      <sz val="9"/>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4" fillId="0" borderId="0" xfId="58" applyNumberFormat="1" applyFont="1" applyFill="1">
      <alignment/>
      <protection/>
    </xf>
    <xf numFmtId="0" fontId="5" fillId="0" borderId="0" xfId="58" applyNumberFormat="1" applyFont="1" applyFill="1">
      <alignment/>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4" fillId="0" borderId="0" xfId="58" applyNumberFormat="1" applyFont="1" applyFill="1" applyAlignment="1" applyProtection="1">
      <alignment vertical="top"/>
      <protection/>
    </xf>
    <xf numFmtId="0" fontId="5" fillId="0" borderId="0" xfId="58" applyNumberFormat="1" applyFont="1" applyFill="1" applyAlignment="1" applyProtection="1">
      <alignment vertical="top"/>
      <protection/>
    </xf>
    <xf numFmtId="0" fontId="4" fillId="0" borderId="0" xfId="58" applyNumberFormat="1" applyFont="1" applyFill="1" applyAlignment="1">
      <alignment vertical="top" wrapText="1"/>
      <protection/>
    </xf>
    <xf numFmtId="0" fontId="0" fillId="0" borderId="0" xfId="58" applyNumberFormat="1" applyFill="1" applyAlignment="1">
      <alignment vertical="center"/>
      <protection/>
    </xf>
    <xf numFmtId="0" fontId="26" fillId="0" borderId="10" xfId="0" applyFont="1" applyFill="1" applyBorder="1" applyAlignment="1">
      <alignment vertical="center" wrapText="1"/>
    </xf>
    <xf numFmtId="0" fontId="25" fillId="0" borderId="10" xfId="0" applyFont="1" applyFill="1" applyBorder="1" applyAlignment="1">
      <alignment vertical="center" wrapText="1"/>
    </xf>
    <xf numFmtId="0" fontId="27" fillId="0" borderId="10" xfId="0" applyFont="1" applyFill="1" applyBorder="1" applyAlignment="1">
      <alignment vertical="center" wrapText="1"/>
    </xf>
    <xf numFmtId="0" fontId="25" fillId="0" borderId="10" xfId="0" applyFont="1" applyFill="1" applyBorder="1" applyAlignment="1">
      <alignment vertical="center"/>
    </xf>
    <xf numFmtId="0" fontId="30" fillId="0" borderId="10" xfId="0" applyFont="1" applyFill="1" applyBorder="1" applyAlignment="1">
      <alignment vertical="center" wrapText="1"/>
    </xf>
    <xf numFmtId="0" fontId="32" fillId="0" borderId="10" xfId="0" applyFont="1" applyFill="1" applyBorder="1" applyAlignment="1">
      <alignment vertical="center" wrapText="1"/>
    </xf>
    <xf numFmtId="0" fontId="32" fillId="0" borderId="10" xfId="0" applyFont="1" applyFill="1" applyBorder="1" applyAlignment="1">
      <alignment vertical="center"/>
    </xf>
    <xf numFmtId="1" fontId="0" fillId="0" borderId="0" xfId="58" applyNumberFormat="1" applyFill="1" applyAlignment="1">
      <alignment horizontal="center" vertical="center"/>
      <protection/>
    </xf>
    <xf numFmtId="0" fontId="7" fillId="0" borderId="10" xfId="61" applyNumberFormat="1" applyFont="1" applyFill="1" applyBorder="1" applyAlignment="1" applyProtection="1">
      <alignment horizontal="left" vertical="center" wrapText="1"/>
      <protection/>
    </xf>
    <xf numFmtId="0" fontId="7" fillId="0" borderId="10" xfId="58" applyNumberFormat="1" applyFont="1" applyFill="1" applyBorder="1" applyAlignment="1">
      <alignment horizontal="center" vertical="center" wrapText="1"/>
      <protection/>
    </xf>
    <xf numFmtId="0" fontId="7" fillId="0" borderId="10" xfId="58" applyNumberFormat="1" applyFont="1" applyFill="1" applyBorder="1" applyAlignment="1">
      <alignment horizontal="center" vertical="top" wrapText="1"/>
      <protection/>
    </xf>
    <xf numFmtId="1" fontId="7" fillId="0" borderId="10" xfId="58" applyNumberFormat="1" applyFont="1" applyFill="1" applyBorder="1" applyAlignment="1">
      <alignment horizontal="center" vertical="center" wrapText="1"/>
      <protection/>
    </xf>
    <xf numFmtId="0" fontId="7" fillId="0" borderId="10" xfId="61" applyNumberFormat="1" applyFont="1" applyFill="1" applyBorder="1" applyAlignment="1">
      <alignment horizontal="center" vertical="top" wrapText="1"/>
      <protection/>
    </xf>
    <xf numFmtId="0" fontId="13" fillId="0" borderId="10" xfId="61" applyNumberFormat="1" applyFont="1" applyFill="1" applyBorder="1" applyAlignment="1">
      <alignment vertical="top" wrapText="1"/>
      <protection/>
    </xf>
    <xf numFmtId="0" fontId="7" fillId="0" borderId="10" xfId="61" applyNumberFormat="1" applyFont="1" applyFill="1" applyBorder="1" applyAlignment="1">
      <alignment horizontal="center" vertical="center"/>
      <protection/>
    </xf>
    <xf numFmtId="0" fontId="14" fillId="0" borderId="10" xfId="61" applyNumberFormat="1" applyFont="1" applyFill="1" applyBorder="1" applyAlignment="1">
      <alignment horizontal="left" wrapText="1" readingOrder="1"/>
      <protection/>
    </xf>
    <xf numFmtId="1" fontId="4" fillId="0" borderId="10" xfId="61" applyNumberFormat="1" applyFont="1" applyFill="1" applyBorder="1" applyAlignment="1">
      <alignment horizontal="center" vertical="center"/>
      <protection/>
    </xf>
    <xf numFmtId="0" fontId="4" fillId="0" borderId="10" xfId="58" applyNumberFormat="1" applyFont="1" applyFill="1" applyBorder="1" applyAlignment="1">
      <alignment horizontal="left" vertical="center"/>
      <protection/>
    </xf>
    <xf numFmtId="0" fontId="4" fillId="0" borderId="10" xfId="61" applyNumberFormat="1" applyFont="1" applyFill="1" applyBorder="1" applyAlignment="1">
      <alignment vertical="center"/>
      <protection/>
    </xf>
    <xf numFmtId="0" fontId="7" fillId="0" borderId="10" xfId="58" applyNumberFormat="1" applyFont="1" applyFill="1" applyBorder="1" applyAlignment="1" applyProtection="1">
      <alignment horizontal="right" vertical="top"/>
      <protection/>
    </xf>
    <xf numFmtId="0" fontId="4" fillId="0" borderId="10" xfId="61" applyNumberFormat="1" applyFont="1" applyFill="1" applyBorder="1" applyAlignment="1">
      <alignment vertical="top"/>
      <protection/>
    </xf>
    <xf numFmtId="0" fontId="4" fillId="0" borderId="10" xfId="58" applyNumberFormat="1" applyFont="1" applyFill="1" applyBorder="1" applyAlignment="1">
      <alignment vertical="top"/>
      <protection/>
    </xf>
    <xf numFmtId="0" fontId="7" fillId="0" borderId="10" xfId="58" applyNumberFormat="1" applyFont="1" applyFill="1" applyBorder="1" applyAlignment="1" applyProtection="1">
      <alignment horizontal="left" vertical="top"/>
      <protection locked="0"/>
    </xf>
    <xf numFmtId="0" fontId="4" fillId="0" borderId="10" xfId="58" applyNumberFormat="1" applyFont="1" applyFill="1" applyBorder="1" applyAlignment="1" applyProtection="1">
      <alignment vertical="top"/>
      <protection/>
    </xf>
    <xf numFmtId="0" fontId="7" fillId="0" borderId="10" xfId="58" applyNumberFormat="1" applyFont="1" applyFill="1" applyBorder="1" applyAlignment="1" applyProtection="1">
      <alignment horizontal="right" vertical="top"/>
      <protection locked="0"/>
    </xf>
    <xf numFmtId="0" fontId="7" fillId="0" borderId="10" xfId="58" applyNumberFormat="1" applyFont="1" applyFill="1" applyBorder="1" applyAlignment="1" applyProtection="1">
      <alignment horizontal="center" vertical="top" wrapText="1"/>
      <protection locked="0"/>
    </xf>
    <xf numFmtId="0" fontId="7" fillId="0" borderId="10" xfId="61" applyNumberFormat="1" applyFont="1" applyFill="1" applyBorder="1" applyAlignment="1">
      <alignment horizontal="right" vertical="center"/>
      <protection/>
    </xf>
    <xf numFmtId="172" fontId="7" fillId="0" borderId="10" xfId="61" applyNumberFormat="1" applyFont="1" applyFill="1" applyBorder="1" applyAlignment="1">
      <alignment horizontal="right" vertical="top"/>
      <protection/>
    </xf>
    <xf numFmtId="0" fontId="4" fillId="0" borderId="10" xfId="61" applyNumberFormat="1" applyFont="1" applyFill="1" applyBorder="1" applyAlignment="1">
      <alignment vertical="center" wrapText="1"/>
      <protection/>
    </xf>
    <xf numFmtId="0" fontId="4" fillId="0" borderId="10" xfId="61" applyNumberFormat="1" applyFont="1" applyFill="1" applyBorder="1" applyAlignment="1">
      <alignment horizontal="center" vertical="center"/>
      <protection/>
    </xf>
    <xf numFmtId="0" fontId="4" fillId="0" borderId="10" xfId="58" applyNumberFormat="1" applyFont="1" applyFill="1" applyBorder="1" applyAlignment="1">
      <alignment horizontal="center" vertical="center"/>
      <protection/>
    </xf>
    <xf numFmtId="2" fontId="4" fillId="0" borderId="10" xfId="61" applyNumberFormat="1" applyFont="1" applyFill="1" applyBorder="1" applyAlignment="1">
      <alignment horizontal="center" vertical="center"/>
      <protection/>
    </xf>
    <xf numFmtId="2" fontId="7" fillId="0" borderId="10" xfId="58" applyNumberFormat="1" applyFont="1" applyFill="1" applyBorder="1" applyAlignment="1" applyProtection="1">
      <alignment horizontal="right" vertical="top"/>
      <protection locked="0"/>
    </xf>
    <xf numFmtId="2" fontId="7" fillId="0" borderId="10" xfId="58" applyNumberFormat="1" applyFont="1" applyFill="1" applyBorder="1" applyAlignment="1" applyProtection="1">
      <alignment horizontal="right" vertical="top"/>
      <protection/>
    </xf>
    <xf numFmtId="2" fontId="4" fillId="0" borderId="10" xfId="61" applyNumberFormat="1" applyFont="1" applyFill="1" applyBorder="1" applyAlignment="1">
      <alignment vertical="top"/>
      <protection/>
    </xf>
    <xf numFmtId="2" fontId="4" fillId="0" borderId="10" xfId="58" applyNumberFormat="1" applyFont="1" applyFill="1" applyBorder="1" applyAlignment="1">
      <alignment vertical="top"/>
      <protection/>
    </xf>
    <xf numFmtId="2" fontId="7" fillId="0" borderId="10" xfId="58" applyNumberFormat="1" applyFont="1" applyFill="1" applyBorder="1" applyAlignment="1" applyProtection="1">
      <alignment horizontal="left" vertical="top"/>
      <protection locked="0"/>
    </xf>
    <xf numFmtId="2" fontId="7" fillId="33" borderId="10" xfId="58" applyNumberFormat="1" applyFont="1" applyFill="1" applyBorder="1" applyAlignment="1" applyProtection="1">
      <alignment horizontal="right" vertical="top"/>
      <protection locked="0"/>
    </xf>
    <xf numFmtId="2" fontId="7" fillId="0" borderId="10" xfId="58" applyNumberFormat="1" applyFont="1" applyFill="1" applyBorder="1" applyAlignment="1" applyProtection="1">
      <alignment horizontal="center" vertical="top" wrapText="1"/>
      <protection locked="0"/>
    </xf>
    <xf numFmtId="2" fontId="7" fillId="0" borderId="10" xfId="61" applyNumberFormat="1" applyFont="1" applyFill="1" applyBorder="1" applyAlignment="1">
      <alignment horizontal="right" vertical="center"/>
      <protection/>
    </xf>
    <xf numFmtId="2" fontId="7" fillId="0" borderId="10" xfId="60" applyNumberFormat="1" applyFont="1" applyFill="1" applyBorder="1" applyAlignment="1">
      <alignment horizontal="right" vertical="top"/>
      <protection/>
    </xf>
    <xf numFmtId="2" fontId="15" fillId="0" borderId="10" xfId="58" applyNumberFormat="1" applyFont="1" applyFill="1" applyBorder="1" applyAlignment="1" applyProtection="1">
      <alignment horizontal="center" vertical="top" wrapText="1"/>
      <protection locked="0"/>
    </xf>
    <xf numFmtId="1" fontId="7" fillId="0" borderId="10" xfId="61" applyNumberFormat="1" applyFont="1" applyFill="1" applyBorder="1" applyAlignment="1">
      <alignment horizontal="center" vertical="center"/>
      <protection/>
    </xf>
    <xf numFmtId="0" fontId="26"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0" fontId="7" fillId="0" borderId="10" xfId="61" applyNumberFormat="1" applyFont="1" applyFill="1" applyBorder="1" applyAlignment="1">
      <alignment vertical="center" wrapText="1"/>
      <protection/>
    </xf>
    <xf numFmtId="0" fontId="7" fillId="0" borderId="10" xfId="61" applyNumberFormat="1" applyFont="1" applyFill="1" applyBorder="1" applyAlignment="1">
      <alignment horizontal="left" vertical="center"/>
      <protection/>
    </xf>
    <xf numFmtId="0" fontId="16" fillId="0" borderId="10" xfId="61" applyNumberFormat="1" applyFont="1" applyFill="1" applyBorder="1" applyAlignment="1">
      <alignment vertical="top"/>
      <protection/>
    </xf>
    <xf numFmtId="2" fontId="16" fillId="0" borderId="10" xfId="61" applyNumberFormat="1" applyFont="1" applyFill="1" applyBorder="1" applyAlignment="1">
      <alignment vertical="center"/>
      <protection/>
    </xf>
    <xf numFmtId="2" fontId="16" fillId="0" borderId="10" xfId="61" applyNumberFormat="1" applyFont="1" applyFill="1" applyBorder="1" applyAlignment="1">
      <alignment vertical="top"/>
      <protection/>
    </xf>
    <xf numFmtId="0" fontId="17" fillId="0" borderId="10" xfId="58" applyNumberFormat="1" applyFont="1" applyFill="1" applyBorder="1" applyAlignment="1" applyProtection="1">
      <alignment vertical="top"/>
      <protection/>
    </xf>
    <xf numFmtId="1" fontId="18" fillId="0" borderId="10" xfId="61" applyNumberFormat="1" applyFont="1" applyFill="1" applyBorder="1" applyAlignment="1" applyProtection="1">
      <alignment horizontal="center" vertical="center" wrapText="1"/>
      <protection locked="0"/>
    </xf>
    <xf numFmtId="0" fontId="19" fillId="33" borderId="10" xfId="61" applyNumberFormat="1" applyFont="1" applyFill="1" applyBorder="1" applyAlignment="1" applyProtection="1">
      <alignment vertical="center" wrapText="1"/>
      <protection locked="0"/>
    </xf>
    <xf numFmtId="10" fontId="20" fillId="33" borderId="10" xfId="68" applyNumberFormat="1" applyFont="1" applyFill="1" applyBorder="1" applyAlignment="1" applyProtection="1">
      <alignment horizontal="center" vertical="center"/>
      <protection locked="0"/>
    </xf>
    <xf numFmtId="0" fontId="17" fillId="0" borderId="10" xfId="61" applyNumberFormat="1" applyFont="1" applyFill="1" applyBorder="1" applyAlignment="1">
      <alignment vertical="top"/>
      <protection/>
    </xf>
    <xf numFmtId="0" fontId="12" fillId="0" borderId="10" xfId="61" applyNumberFormat="1" applyFont="1" applyFill="1" applyBorder="1" applyAlignment="1" applyProtection="1">
      <alignment vertical="center" wrapText="1"/>
      <protection locked="0"/>
    </xf>
    <xf numFmtId="0" fontId="12" fillId="0" borderId="10" xfId="68" applyNumberFormat="1" applyFont="1" applyFill="1" applyBorder="1" applyAlignment="1" applyProtection="1">
      <alignment vertical="center" wrapText="1"/>
      <protection locked="0"/>
    </xf>
    <xf numFmtId="0" fontId="18" fillId="0" borderId="10" xfId="61" applyNumberFormat="1" applyFont="1" applyFill="1" applyBorder="1" applyAlignment="1" applyProtection="1">
      <alignment vertical="center" wrapText="1"/>
      <protection/>
    </xf>
    <xf numFmtId="2" fontId="21" fillId="0" borderId="10" xfId="61" applyNumberFormat="1" applyFont="1" applyFill="1" applyBorder="1" applyAlignment="1">
      <alignment vertical="center"/>
      <protection/>
    </xf>
    <xf numFmtId="2" fontId="16" fillId="0" borderId="10" xfId="61" applyNumberFormat="1" applyFont="1" applyFill="1" applyBorder="1" applyAlignment="1">
      <alignment horizontal="right" vertical="top"/>
      <protection/>
    </xf>
    <xf numFmtId="0" fontId="13" fillId="0" borderId="10" xfId="61" applyNumberFormat="1" applyFont="1" applyFill="1" applyBorder="1" applyAlignment="1">
      <alignment horizontal="center" vertical="center" wrapText="1"/>
      <protection/>
    </xf>
    <xf numFmtId="174" fontId="4" fillId="0" borderId="10" xfId="61" applyNumberFormat="1" applyFont="1" applyFill="1" applyBorder="1" applyAlignment="1">
      <alignment horizontal="center" vertical="center"/>
      <protection/>
    </xf>
    <xf numFmtId="0" fontId="4" fillId="0" borderId="10" xfId="58" applyNumberFormat="1" applyFont="1" applyFill="1" applyBorder="1" applyAlignment="1">
      <alignment vertical="center"/>
      <protection/>
    </xf>
    <xf numFmtId="0" fontId="5" fillId="0" borderId="10" xfId="58" applyNumberFormat="1" applyFont="1" applyFill="1" applyBorder="1" applyAlignment="1" applyProtection="1">
      <alignment vertical="center"/>
      <protection locked="0"/>
    </xf>
    <xf numFmtId="0" fontId="5" fillId="0" borderId="10" xfId="58" applyNumberFormat="1" applyFont="1" applyFill="1" applyBorder="1" applyAlignment="1">
      <alignment vertical="center"/>
      <protection/>
    </xf>
    <xf numFmtId="0" fontId="6" fillId="0" borderId="10" xfId="61" applyNumberFormat="1" applyFont="1" applyFill="1" applyBorder="1" applyAlignment="1" applyProtection="1">
      <alignment horizontal="center" vertical="center"/>
      <protection/>
    </xf>
    <xf numFmtId="1" fontId="6" fillId="0" borderId="10" xfId="61" applyNumberFormat="1" applyFont="1" applyFill="1" applyBorder="1" applyAlignment="1" applyProtection="1">
      <alignment horizontal="center" vertical="center"/>
      <protection/>
    </xf>
    <xf numFmtId="0" fontId="7" fillId="0" borderId="10" xfId="58" applyNumberFormat="1" applyFont="1" applyFill="1" applyBorder="1" applyAlignment="1">
      <alignment vertical="center"/>
      <protection/>
    </xf>
    <xf numFmtId="1" fontId="4" fillId="0" borderId="10" xfId="58" applyNumberFormat="1" applyFont="1" applyFill="1" applyBorder="1" applyAlignment="1">
      <alignment horizontal="center" vertical="center"/>
      <protection/>
    </xf>
    <xf numFmtId="0" fontId="11" fillId="0" borderId="10" xfId="58" applyNumberFormat="1" applyFont="1" applyFill="1" applyBorder="1" applyAlignment="1">
      <alignment horizontal="center" vertical="center" wrapText="1"/>
      <protection/>
    </xf>
    <xf numFmtId="0" fontId="16" fillId="0" borderId="10" xfId="61" applyNumberFormat="1" applyFont="1" applyFill="1" applyBorder="1" applyAlignment="1">
      <alignment horizontal="center" vertical="top" wrapText="1"/>
      <protection/>
    </xf>
    <xf numFmtId="0" fontId="3" fillId="0" borderId="10" xfId="58" applyNumberFormat="1" applyFont="1" applyFill="1" applyBorder="1" applyAlignment="1">
      <alignment horizontal="right" vertical="top"/>
      <protection/>
    </xf>
    <xf numFmtId="0" fontId="8" fillId="0" borderId="10" xfId="58" applyNumberFormat="1" applyFont="1" applyFill="1" applyBorder="1" applyAlignment="1">
      <alignment horizontal="left" vertical="center" wrapText="1"/>
      <protection/>
    </xf>
    <xf numFmtId="0" fontId="70" fillId="0" borderId="10" xfId="58" applyNumberFormat="1" applyFont="1" applyFill="1" applyBorder="1" applyAlignment="1" applyProtection="1">
      <alignment horizontal="left" vertical="top" wrapText="1"/>
      <protection locked="0"/>
    </xf>
    <xf numFmtId="0" fontId="7" fillId="34" borderId="10" xfId="61"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7" fillId="0" borderId="11" xfId="58" applyNumberFormat="1" applyFont="1" applyFill="1" applyBorder="1" applyAlignment="1">
      <alignment horizontal="center"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86"/>
  <sheetViews>
    <sheetView showGridLines="0" zoomScale="66" zoomScaleNormal="66" zoomScalePageLayoutView="0" workbookViewId="0" topLeftCell="A1">
      <selection activeCell="A12" sqref="A12:BC12"/>
    </sheetView>
  </sheetViews>
  <sheetFormatPr defaultColWidth="9.140625" defaultRowHeight="15"/>
  <cols>
    <col min="1" max="1" width="17.140625" style="19" customWidth="1"/>
    <col min="2" max="2" width="51.28125" style="19" customWidth="1"/>
    <col min="3" max="3" width="19.7109375" style="1" hidden="1" customWidth="1"/>
    <col min="4" max="4" width="15.140625" style="27" customWidth="1"/>
    <col min="5" max="5" width="14.140625" style="19" customWidth="1"/>
    <col min="6" max="6" width="15.57421875" style="19" customWidth="1"/>
    <col min="7" max="13" width="0" style="1" hidden="1" customWidth="1"/>
    <col min="14" max="14" width="0" style="2" hidden="1" customWidth="1"/>
    <col min="15" max="52" width="0" style="1" hidden="1" customWidth="1"/>
    <col min="53" max="53" width="21.7109375" style="19" customWidth="1"/>
    <col min="54" max="54" width="0" style="1" hidden="1" customWidth="1"/>
    <col min="55" max="55" width="50.140625" style="19" customWidth="1"/>
    <col min="56" max="238" width="9.140625" style="1" customWidth="1"/>
    <col min="239" max="243" width="9.140625" style="3" customWidth="1"/>
    <col min="244" max="16384" width="9.140625" style="1" customWidth="1"/>
  </cols>
  <sheetData>
    <row r="1" spans="1:243" s="4" customFormat="1" ht="27" customHeight="1">
      <c r="A1" s="91" t="str">
        <f>B2&amp;" BOQ"</f>
        <v>Percentage BOQ</v>
      </c>
      <c r="B1" s="91"/>
      <c r="C1" s="91"/>
      <c r="D1" s="91"/>
      <c r="E1" s="91"/>
      <c r="F1" s="91"/>
      <c r="G1" s="91"/>
      <c r="H1" s="91"/>
      <c r="I1" s="91"/>
      <c r="J1" s="91"/>
      <c r="K1" s="91"/>
      <c r="L1" s="91"/>
      <c r="M1" s="82"/>
      <c r="N1" s="82"/>
      <c r="O1" s="83"/>
      <c r="P1" s="83"/>
      <c r="Q1" s="84"/>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IE1" s="5"/>
      <c r="IF1" s="5"/>
      <c r="IG1" s="5"/>
      <c r="IH1" s="5"/>
      <c r="II1" s="5"/>
    </row>
    <row r="2" spans="1:55" s="4" customFormat="1" ht="25.5" customHeight="1" hidden="1">
      <c r="A2" s="85" t="s">
        <v>0</v>
      </c>
      <c r="B2" s="85" t="s">
        <v>1</v>
      </c>
      <c r="C2" s="85" t="s">
        <v>2</v>
      </c>
      <c r="D2" s="86" t="s">
        <v>3</v>
      </c>
      <c r="E2" s="85" t="s">
        <v>4</v>
      </c>
      <c r="F2" s="82"/>
      <c r="G2" s="82"/>
      <c r="H2" s="82"/>
      <c r="I2" s="82"/>
      <c r="J2" s="87"/>
      <c r="K2" s="87"/>
      <c r="L2" s="87"/>
      <c r="M2" s="82"/>
      <c r="N2" s="82"/>
      <c r="O2" s="83"/>
      <c r="P2" s="83"/>
      <c r="Q2" s="84"/>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1:243" s="4" customFormat="1" ht="30" customHeight="1" hidden="1">
      <c r="A3" s="82" t="s">
        <v>5</v>
      </c>
      <c r="B3" s="82"/>
      <c r="C3" s="82" t="s">
        <v>6</v>
      </c>
      <c r="D3" s="88"/>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IE3" s="5"/>
      <c r="IF3" s="5"/>
      <c r="IG3" s="5"/>
      <c r="IH3" s="5"/>
      <c r="II3" s="5"/>
    </row>
    <row r="4" spans="1:243" s="6" customFormat="1" ht="30.75" customHeight="1">
      <c r="A4" s="92"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7"/>
      <c r="IF4" s="7"/>
      <c r="IG4" s="7"/>
      <c r="IH4" s="7"/>
      <c r="II4" s="7"/>
    </row>
    <row r="5" spans="1:243" s="6" customFormat="1" ht="30.75" customHeight="1">
      <c r="A5" s="92" t="s">
        <v>142</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7"/>
      <c r="IF5" s="7"/>
      <c r="IG5" s="7"/>
      <c r="IH5" s="7"/>
      <c r="II5" s="7"/>
    </row>
    <row r="6" spans="1:243" s="6" customFormat="1" ht="30.75" customHeight="1">
      <c r="A6" s="92" t="s">
        <v>144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7"/>
      <c r="IF6" s="7"/>
      <c r="IG6" s="7"/>
      <c r="IH6" s="7"/>
      <c r="II6" s="7"/>
    </row>
    <row r="7" spans="1:243" s="6" customFormat="1" ht="223.5" customHeight="1">
      <c r="A7" s="93" t="s">
        <v>56</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7"/>
      <c r="IF7" s="7"/>
      <c r="IG7" s="7"/>
      <c r="IH7" s="7"/>
      <c r="II7" s="7"/>
    </row>
    <row r="8" spans="1:243" s="8" customFormat="1" ht="58.5" customHeight="1">
      <c r="A8" s="28" t="s">
        <v>49</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E8" s="9"/>
      <c r="IF8" s="9"/>
      <c r="IG8" s="9"/>
      <c r="IH8" s="9"/>
      <c r="II8" s="9"/>
    </row>
    <row r="9" spans="1:243" s="10" customFormat="1" ht="61.5" customHeight="1">
      <c r="A9" s="89" t="s">
        <v>57</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1"/>
      <c r="IF9" s="11"/>
      <c r="IG9" s="11"/>
      <c r="IH9" s="11"/>
      <c r="II9" s="11"/>
    </row>
    <row r="10" spans="1:243" s="12" customFormat="1" ht="18.75" customHeight="1">
      <c r="A10" s="29" t="s">
        <v>7</v>
      </c>
      <c r="B10" s="29" t="s">
        <v>8</v>
      </c>
      <c r="C10" s="30" t="s">
        <v>8</v>
      </c>
      <c r="D10" s="31" t="s">
        <v>7</v>
      </c>
      <c r="E10" s="29" t="s">
        <v>8</v>
      </c>
      <c r="F10" s="29" t="s">
        <v>9</v>
      </c>
      <c r="G10" s="30" t="s">
        <v>9</v>
      </c>
      <c r="H10" s="30" t="s">
        <v>10</v>
      </c>
      <c r="I10" s="30" t="s">
        <v>8</v>
      </c>
      <c r="J10" s="30" t="s">
        <v>7</v>
      </c>
      <c r="K10" s="30" t="s">
        <v>11</v>
      </c>
      <c r="L10" s="30" t="s">
        <v>8</v>
      </c>
      <c r="M10" s="30" t="s">
        <v>7</v>
      </c>
      <c r="N10" s="30" t="s">
        <v>9</v>
      </c>
      <c r="O10" s="30" t="s">
        <v>9</v>
      </c>
      <c r="P10" s="30" t="s">
        <v>9</v>
      </c>
      <c r="Q10" s="30" t="s">
        <v>9</v>
      </c>
      <c r="R10" s="30" t="s">
        <v>10</v>
      </c>
      <c r="S10" s="30" t="s">
        <v>10</v>
      </c>
      <c r="T10" s="30" t="s">
        <v>9</v>
      </c>
      <c r="U10" s="30" t="s">
        <v>9</v>
      </c>
      <c r="V10" s="30" t="s">
        <v>9</v>
      </c>
      <c r="W10" s="30" t="s">
        <v>9</v>
      </c>
      <c r="X10" s="30" t="s">
        <v>10</v>
      </c>
      <c r="Y10" s="30" t="s">
        <v>10</v>
      </c>
      <c r="Z10" s="30" t="s">
        <v>9</v>
      </c>
      <c r="AA10" s="30" t="s">
        <v>9</v>
      </c>
      <c r="AB10" s="30" t="s">
        <v>9</v>
      </c>
      <c r="AC10" s="30" t="s">
        <v>9</v>
      </c>
      <c r="AD10" s="30" t="s">
        <v>10</v>
      </c>
      <c r="AE10" s="30" t="s">
        <v>10</v>
      </c>
      <c r="AF10" s="30" t="s">
        <v>9</v>
      </c>
      <c r="AG10" s="30" t="s">
        <v>9</v>
      </c>
      <c r="AH10" s="30" t="s">
        <v>9</v>
      </c>
      <c r="AI10" s="30" t="s">
        <v>9</v>
      </c>
      <c r="AJ10" s="30" t="s">
        <v>10</v>
      </c>
      <c r="AK10" s="30" t="s">
        <v>10</v>
      </c>
      <c r="AL10" s="30" t="s">
        <v>9</v>
      </c>
      <c r="AM10" s="30" t="s">
        <v>9</v>
      </c>
      <c r="AN10" s="30" t="s">
        <v>9</v>
      </c>
      <c r="AO10" s="30" t="s">
        <v>9</v>
      </c>
      <c r="AP10" s="30" t="s">
        <v>10</v>
      </c>
      <c r="AQ10" s="30" t="s">
        <v>10</v>
      </c>
      <c r="AR10" s="30" t="s">
        <v>9</v>
      </c>
      <c r="AS10" s="30" t="s">
        <v>9</v>
      </c>
      <c r="AT10" s="30" t="s">
        <v>7</v>
      </c>
      <c r="AU10" s="30" t="s">
        <v>7</v>
      </c>
      <c r="AV10" s="30" t="s">
        <v>10</v>
      </c>
      <c r="AW10" s="30" t="s">
        <v>10</v>
      </c>
      <c r="AX10" s="30" t="s">
        <v>7</v>
      </c>
      <c r="AY10" s="30" t="s">
        <v>7</v>
      </c>
      <c r="AZ10" s="30" t="s">
        <v>12</v>
      </c>
      <c r="BA10" s="29" t="s">
        <v>7</v>
      </c>
      <c r="BB10" s="30" t="s">
        <v>7</v>
      </c>
      <c r="BC10" s="29" t="s">
        <v>8</v>
      </c>
      <c r="IE10" s="13"/>
      <c r="IF10" s="13"/>
      <c r="IG10" s="13"/>
      <c r="IH10" s="13"/>
      <c r="II10" s="13"/>
    </row>
    <row r="11" spans="1:243" s="12" customFormat="1" ht="94.5" customHeight="1">
      <c r="A11" s="29" t="s">
        <v>13</v>
      </c>
      <c r="B11" s="29" t="s">
        <v>14</v>
      </c>
      <c r="C11" s="30" t="s">
        <v>15</v>
      </c>
      <c r="D11" s="31" t="s">
        <v>16</v>
      </c>
      <c r="E11" s="29" t="s">
        <v>17</v>
      </c>
      <c r="F11" s="29" t="s">
        <v>51</v>
      </c>
      <c r="G11" s="30"/>
      <c r="H11" s="30"/>
      <c r="I11" s="30" t="s">
        <v>18</v>
      </c>
      <c r="J11" s="30" t="s">
        <v>19</v>
      </c>
      <c r="K11" s="30" t="s">
        <v>20</v>
      </c>
      <c r="L11" s="30" t="s">
        <v>21</v>
      </c>
      <c r="M11" s="32" t="s">
        <v>22</v>
      </c>
      <c r="N11" s="30" t="s">
        <v>23</v>
      </c>
      <c r="O11" s="30" t="s">
        <v>24</v>
      </c>
      <c r="P11" s="30" t="s">
        <v>25</v>
      </c>
      <c r="Q11" s="30" t="s">
        <v>26</v>
      </c>
      <c r="R11" s="30"/>
      <c r="S11" s="30"/>
      <c r="T11" s="30" t="s">
        <v>27</v>
      </c>
      <c r="U11" s="30" t="s">
        <v>28</v>
      </c>
      <c r="V11" s="30" t="s">
        <v>29</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80" t="s">
        <v>50</v>
      </c>
      <c r="BB11" s="33" t="s">
        <v>30</v>
      </c>
      <c r="BC11" s="80" t="s">
        <v>31</v>
      </c>
      <c r="IE11" s="13"/>
      <c r="IF11" s="13"/>
      <c r="IG11" s="13"/>
      <c r="IH11" s="13"/>
      <c r="II11" s="13"/>
    </row>
    <row r="12" spans="1:243" s="12" customFormat="1" ht="15">
      <c r="A12" s="97">
        <v>1</v>
      </c>
      <c r="B12" s="97">
        <v>2</v>
      </c>
      <c r="C12" s="97">
        <v>3</v>
      </c>
      <c r="D12" s="97">
        <v>4</v>
      </c>
      <c r="E12" s="97">
        <v>5</v>
      </c>
      <c r="F12" s="97">
        <v>6</v>
      </c>
      <c r="G12" s="97">
        <v>7</v>
      </c>
      <c r="H12" s="97">
        <v>8</v>
      </c>
      <c r="I12" s="97">
        <v>9</v>
      </c>
      <c r="J12" s="97">
        <v>10</v>
      </c>
      <c r="K12" s="97">
        <v>11</v>
      </c>
      <c r="L12" s="97">
        <v>12</v>
      </c>
      <c r="M12" s="97">
        <v>13</v>
      </c>
      <c r="N12" s="97">
        <v>14</v>
      </c>
      <c r="O12" s="97">
        <v>15</v>
      </c>
      <c r="P12" s="97">
        <v>16</v>
      </c>
      <c r="Q12" s="97">
        <v>17</v>
      </c>
      <c r="R12" s="97">
        <v>18</v>
      </c>
      <c r="S12" s="97">
        <v>19</v>
      </c>
      <c r="T12" s="97">
        <v>20</v>
      </c>
      <c r="U12" s="97">
        <v>21</v>
      </c>
      <c r="V12" s="97">
        <v>22</v>
      </c>
      <c r="W12" s="97">
        <v>23</v>
      </c>
      <c r="X12" s="97">
        <v>24</v>
      </c>
      <c r="Y12" s="97">
        <v>25</v>
      </c>
      <c r="Z12" s="97">
        <v>26</v>
      </c>
      <c r="AA12" s="97">
        <v>27</v>
      </c>
      <c r="AB12" s="97">
        <v>28</v>
      </c>
      <c r="AC12" s="97">
        <v>29</v>
      </c>
      <c r="AD12" s="97">
        <v>30</v>
      </c>
      <c r="AE12" s="97">
        <v>31</v>
      </c>
      <c r="AF12" s="97">
        <v>32</v>
      </c>
      <c r="AG12" s="97">
        <v>33</v>
      </c>
      <c r="AH12" s="97">
        <v>34</v>
      </c>
      <c r="AI12" s="97">
        <v>35</v>
      </c>
      <c r="AJ12" s="97">
        <v>36</v>
      </c>
      <c r="AK12" s="97">
        <v>37</v>
      </c>
      <c r="AL12" s="97">
        <v>38</v>
      </c>
      <c r="AM12" s="97">
        <v>39</v>
      </c>
      <c r="AN12" s="97">
        <v>40</v>
      </c>
      <c r="AO12" s="97">
        <v>41</v>
      </c>
      <c r="AP12" s="97">
        <v>42</v>
      </c>
      <c r="AQ12" s="97">
        <v>43</v>
      </c>
      <c r="AR12" s="97">
        <v>44</v>
      </c>
      <c r="AS12" s="97">
        <v>45</v>
      </c>
      <c r="AT12" s="97">
        <v>46</v>
      </c>
      <c r="AU12" s="97">
        <v>47</v>
      </c>
      <c r="AV12" s="97">
        <v>48</v>
      </c>
      <c r="AW12" s="97">
        <v>49</v>
      </c>
      <c r="AX12" s="97">
        <v>50</v>
      </c>
      <c r="AY12" s="97">
        <v>51</v>
      </c>
      <c r="AZ12" s="97">
        <v>52</v>
      </c>
      <c r="BA12" s="97">
        <v>7</v>
      </c>
      <c r="BB12" s="97">
        <v>54</v>
      </c>
      <c r="BC12" s="97">
        <v>8</v>
      </c>
      <c r="IE12" s="13"/>
      <c r="IF12" s="13"/>
      <c r="IG12" s="13"/>
      <c r="IH12" s="13"/>
      <c r="II12" s="13"/>
    </row>
    <row r="13" spans="1:243" s="14" customFormat="1" ht="16.5" customHeight="1">
      <c r="A13" s="34">
        <v>1</v>
      </c>
      <c r="B13" s="23" t="s">
        <v>58</v>
      </c>
      <c r="C13" s="35"/>
      <c r="D13" s="36"/>
      <c r="E13" s="37"/>
      <c r="F13" s="38"/>
      <c r="G13" s="39"/>
      <c r="H13" s="39"/>
      <c r="I13" s="40"/>
      <c r="J13" s="41"/>
      <c r="K13" s="42"/>
      <c r="L13" s="42"/>
      <c r="M13" s="43"/>
      <c r="N13" s="44"/>
      <c r="O13" s="44"/>
      <c r="P13" s="45"/>
      <c r="Q13" s="44"/>
      <c r="R13" s="44"/>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c r="BB13" s="47"/>
      <c r="BC13" s="48"/>
      <c r="IA13" s="14">
        <v>1</v>
      </c>
      <c r="IB13" s="14" t="s">
        <v>58</v>
      </c>
      <c r="IE13" s="15"/>
      <c r="IF13" s="15" t="s">
        <v>32</v>
      </c>
      <c r="IG13" s="15" t="s">
        <v>33</v>
      </c>
      <c r="IH13" s="15">
        <v>10</v>
      </c>
      <c r="II13" s="15" t="s">
        <v>34</v>
      </c>
    </row>
    <row r="14" spans="1:243" s="14" customFormat="1" ht="339.75" customHeight="1">
      <c r="A14" s="49">
        <v>1.1</v>
      </c>
      <c r="B14" s="64" t="s">
        <v>59</v>
      </c>
      <c r="C14" s="35"/>
      <c r="D14" s="36">
        <v>5000</v>
      </c>
      <c r="E14" s="50" t="s">
        <v>53</v>
      </c>
      <c r="F14" s="51">
        <v>126</v>
      </c>
      <c r="G14" s="52"/>
      <c r="H14" s="53"/>
      <c r="I14" s="54" t="s">
        <v>36</v>
      </c>
      <c r="J14" s="55">
        <f aca="true" t="shared" si="0" ref="J14:J22">IF(I14="Less(-)",-1,1)</f>
        <v>1</v>
      </c>
      <c r="K14" s="56" t="s">
        <v>37</v>
      </c>
      <c r="L14" s="56" t="s">
        <v>4</v>
      </c>
      <c r="M14" s="57"/>
      <c r="N14" s="52"/>
      <c r="O14" s="52"/>
      <c r="P14" s="58"/>
      <c r="Q14" s="52"/>
      <c r="R14" s="52"/>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1" ref="BA14:BA22">total_amount_ba($B$2,$D$2,D14,F14,J14,K14,M14)</f>
        <v>630000</v>
      </c>
      <c r="BB14" s="60">
        <f aca="true" t="shared" si="2" ref="BB14:BB22">BA14+SUM(N14:AZ14)</f>
        <v>630000</v>
      </c>
      <c r="BC14" s="48" t="str">
        <f aca="true" t="shared" si="3" ref="BC14:BC22">SpellNumber(L14,BB14)</f>
        <v>INR  Six Lakh Thirty Thousand    Only</v>
      </c>
      <c r="IA14" s="14">
        <v>1.1</v>
      </c>
      <c r="IB14" s="14" t="s">
        <v>59</v>
      </c>
      <c r="ID14" s="14">
        <v>5000</v>
      </c>
      <c r="IE14" s="15" t="s">
        <v>53</v>
      </c>
      <c r="IF14" s="15" t="s">
        <v>38</v>
      </c>
      <c r="IG14" s="15" t="s">
        <v>33</v>
      </c>
      <c r="IH14" s="15">
        <v>123.223</v>
      </c>
      <c r="II14" s="15" t="s">
        <v>35</v>
      </c>
    </row>
    <row r="15" spans="1:243" s="14" customFormat="1" ht="30">
      <c r="A15" s="49">
        <v>1.2</v>
      </c>
      <c r="B15" s="20" t="s">
        <v>70</v>
      </c>
      <c r="C15" s="35"/>
      <c r="D15" s="36">
        <v>50</v>
      </c>
      <c r="E15" s="50" t="s">
        <v>53</v>
      </c>
      <c r="F15" s="51">
        <v>178</v>
      </c>
      <c r="G15" s="52"/>
      <c r="H15" s="52"/>
      <c r="I15" s="54" t="s">
        <v>36</v>
      </c>
      <c r="J15" s="55">
        <f>IF(I15="Less(-)",-1,1)</f>
        <v>1</v>
      </c>
      <c r="K15" s="56" t="s">
        <v>37</v>
      </c>
      <c r="L15" s="56" t="s">
        <v>4</v>
      </c>
      <c r="M15" s="57"/>
      <c r="N15" s="52"/>
      <c r="O15" s="52"/>
      <c r="P15" s="58"/>
      <c r="Q15" s="52"/>
      <c r="R15" s="52"/>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total_amount_ba($B$2,$D$2,D15,F15,J15,K15,M15)</f>
        <v>8900</v>
      </c>
      <c r="BB15" s="60">
        <f>BA15+SUM(N15:AZ15)</f>
        <v>8900</v>
      </c>
      <c r="BC15" s="48" t="str">
        <f>SpellNumber(L15,BB15)</f>
        <v>INR  Eight Thousand Nine Hundred    Only</v>
      </c>
      <c r="IA15" s="14">
        <v>1.2</v>
      </c>
      <c r="IB15" s="14" t="s">
        <v>70</v>
      </c>
      <c r="ID15" s="14">
        <v>50</v>
      </c>
      <c r="IE15" s="15" t="s">
        <v>53</v>
      </c>
      <c r="IF15" s="15" t="s">
        <v>32</v>
      </c>
      <c r="IG15" s="15" t="s">
        <v>33</v>
      </c>
      <c r="IH15" s="15">
        <v>10</v>
      </c>
      <c r="II15" s="15" t="s">
        <v>34</v>
      </c>
    </row>
    <row r="16" spans="1:243" s="14" customFormat="1" ht="30" customHeight="1">
      <c r="A16" s="49">
        <v>1.3</v>
      </c>
      <c r="B16" s="20" t="s">
        <v>71</v>
      </c>
      <c r="C16" s="35"/>
      <c r="D16" s="36">
        <v>5</v>
      </c>
      <c r="E16" s="50" t="s">
        <v>53</v>
      </c>
      <c r="F16" s="51">
        <v>229</v>
      </c>
      <c r="G16" s="52"/>
      <c r="H16" s="52"/>
      <c r="I16" s="54" t="s">
        <v>36</v>
      </c>
      <c r="J16" s="55">
        <f t="shared" si="0"/>
        <v>1</v>
      </c>
      <c r="K16" s="56" t="s">
        <v>37</v>
      </c>
      <c r="L16" s="56" t="s">
        <v>4</v>
      </c>
      <c r="M16" s="57"/>
      <c r="N16" s="52"/>
      <c r="O16" s="52"/>
      <c r="P16" s="58"/>
      <c r="Q16" s="52"/>
      <c r="R16" s="52"/>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1145</v>
      </c>
      <c r="BB16" s="60">
        <f t="shared" si="2"/>
        <v>1145</v>
      </c>
      <c r="BC16" s="48" t="str">
        <f t="shared" si="3"/>
        <v>INR  One Thousand One Hundred &amp; Forty Five  Only</v>
      </c>
      <c r="IA16" s="14">
        <v>1.3</v>
      </c>
      <c r="IB16" s="14" t="s">
        <v>71</v>
      </c>
      <c r="ID16" s="14">
        <v>5</v>
      </c>
      <c r="IE16" s="15" t="s">
        <v>53</v>
      </c>
      <c r="IF16" s="15" t="s">
        <v>32</v>
      </c>
      <c r="IG16" s="15" t="s">
        <v>41</v>
      </c>
      <c r="IH16" s="15">
        <v>10</v>
      </c>
      <c r="II16" s="15" t="s">
        <v>35</v>
      </c>
    </row>
    <row r="17" spans="1:243" s="14" customFormat="1" ht="184.5" customHeight="1">
      <c r="A17" s="49">
        <v>1.4</v>
      </c>
      <c r="B17" s="20" t="s">
        <v>60</v>
      </c>
      <c r="C17" s="35"/>
      <c r="D17" s="36">
        <v>3400</v>
      </c>
      <c r="E17" s="50" t="s">
        <v>53</v>
      </c>
      <c r="F17" s="51">
        <v>126</v>
      </c>
      <c r="G17" s="52"/>
      <c r="H17" s="52"/>
      <c r="I17" s="54" t="s">
        <v>36</v>
      </c>
      <c r="J17" s="55">
        <f t="shared" si="0"/>
        <v>1</v>
      </c>
      <c r="K17" s="56" t="s">
        <v>37</v>
      </c>
      <c r="L17" s="56" t="s">
        <v>4</v>
      </c>
      <c r="M17" s="57"/>
      <c r="N17" s="52"/>
      <c r="O17" s="52"/>
      <c r="P17" s="58"/>
      <c r="Q17" s="52"/>
      <c r="R17" s="52"/>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428400</v>
      </c>
      <c r="BB17" s="60">
        <f t="shared" si="2"/>
        <v>428400</v>
      </c>
      <c r="BC17" s="48" t="str">
        <f t="shared" si="3"/>
        <v>INR  Four Lakh Twenty Eight Thousand Four Hundred    Only</v>
      </c>
      <c r="IA17" s="14">
        <v>1.4</v>
      </c>
      <c r="IB17" s="14" t="s">
        <v>60</v>
      </c>
      <c r="ID17" s="14">
        <v>3400</v>
      </c>
      <c r="IE17" s="15" t="s">
        <v>53</v>
      </c>
      <c r="IF17" s="15" t="s">
        <v>42</v>
      </c>
      <c r="IG17" s="15" t="s">
        <v>43</v>
      </c>
      <c r="IH17" s="15">
        <v>10</v>
      </c>
      <c r="II17" s="15" t="s">
        <v>35</v>
      </c>
    </row>
    <row r="18" spans="1:243" s="14" customFormat="1" ht="228" customHeight="1">
      <c r="A18" s="49">
        <v>1.5</v>
      </c>
      <c r="B18" s="20" t="s">
        <v>61</v>
      </c>
      <c r="C18" s="35"/>
      <c r="D18" s="36">
        <v>22000</v>
      </c>
      <c r="E18" s="50" t="s">
        <v>53</v>
      </c>
      <c r="F18" s="51">
        <v>550</v>
      </c>
      <c r="G18" s="52"/>
      <c r="H18" s="52"/>
      <c r="I18" s="54" t="s">
        <v>36</v>
      </c>
      <c r="J18" s="55">
        <f>IF(I18="Less(-)",-1,1)</f>
        <v>1</v>
      </c>
      <c r="K18" s="56" t="s">
        <v>37</v>
      </c>
      <c r="L18" s="56" t="s">
        <v>4</v>
      </c>
      <c r="M18" s="57"/>
      <c r="N18" s="52"/>
      <c r="O18" s="52"/>
      <c r="P18" s="58"/>
      <c r="Q18" s="52"/>
      <c r="R18" s="52"/>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total_amount_ba($B$2,$D$2,D18,F18,J18,K18,M18)</f>
        <v>12100000</v>
      </c>
      <c r="BB18" s="60">
        <f>BA18+SUM(N18:AZ18)</f>
        <v>12100000</v>
      </c>
      <c r="BC18" s="48" t="str">
        <f>SpellNumber(L18,BB18)</f>
        <v>INR  One Crore Twenty One Lakh    Only</v>
      </c>
      <c r="IA18" s="14">
        <v>1.5</v>
      </c>
      <c r="IB18" s="14" t="s">
        <v>61</v>
      </c>
      <c r="ID18" s="14">
        <v>22000</v>
      </c>
      <c r="IE18" s="15" t="s">
        <v>53</v>
      </c>
      <c r="IF18" s="15" t="s">
        <v>38</v>
      </c>
      <c r="IG18" s="15" t="s">
        <v>33</v>
      </c>
      <c r="IH18" s="15">
        <v>123.223</v>
      </c>
      <c r="II18" s="15" t="s">
        <v>35</v>
      </c>
    </row>
    <row r="19" spans="1:243" s="14" customFormat="1" ht="152.25" customHeight="1">
      <c r="A19" s="49">
        <v>1.6</v>
      </c>
      <c r="B19" s="20" t="s">
        <v>62</v>
      </c>
      <c r="C19" s="35"/>
      <c r="D19" s="36">
        <v>800</v>
      </c>
      <c r="E19" s="50" t="s">
        <v>53</v>
      </c>
      <c r="F19" s="51">
        <v>121</v>
      </c>
      <c r="G19" s="52"/>
      <c r="H19" s="52"/>
      <c r="I19" s="54" t="s">
        <v>36</v>
      </c>
      <c r="J19" s="55">
        <f t="shared" si="0"/>
        <v>1</v>
      </c>
      <c r="K19" s="56" t="s">
        <v>37</v>
      </c>
      <c r="L19" s="56" t="s">
        <v>4</v>
      </c>
      <c r="M19" s="57"/>
      <c r="N19" s="52"/>
      <c r="O19" s="52"/>
      <c r="P19" s="58"/>
      <c r="Q19" s="52"/>
      <c r="R19" s="52"/>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61"/>
      <c r="AV19" s="58"/>
      <c r="AW19" s="58"/>
      <c r="AX19" s="58"/>
      <c r="AY19" s="58"/>
      <c r="AZ19" s="58"/>
      <c r="BA19" s="59">
        <f t="shared" si="1"/>
        <v>96800</v>
      </c>
      <c r="BB19" s="60">
        <f t="shared" si="2"/>
        <v>96800</v>
      </c>
      <c r="BC19" s="48" t="str">
        <f t="shared" si="3"/>
        <v>INR  Ninety Six Thousand Eight Hundred    Only</v>
      </c>
      <c r="IA19" s="14">
        <v>1.6</v>
      </c>
      <c r="IB19" s="14" t="s">
        <v>62</v>
      </c>
      <c r="ID19" s="14">
        <v>800</v>
      </c>
      <c r="IE19" s="15" t="s">
        <v>53</v>
      </c>
      <c r="IF19" s="15" t="s">
        <v>39</v>
      </c>
      <c r="IG19" s="15" t="s">
        <v>40</v>
      </c>
      <c r="IH19" s="15">
        <v>213</v>
      </c>
      <c r="II19" s="15" t="s">
        <v>35</v>
      </c>
    </row>
    <row r="20" spans="1:243" s="14" customFormat="1" ht="108.75" customHeight="1">
      <c r="A20" s="62">
        <v>2</v>
      </c>
      <c r="B20" s="21" t="s">
        <v>64</v>
      </c>
      <c r="C20" s="35"/>
      <c r="D20" s="36"/>
      <c r="E20" s="37"/>
      <c r="F20" s="38"/>
      <c r="G20" s="39"/>
      <c r="H20" s="39"/>
      <c r="I20" s="40"/>
      <c r="J20" s="41"/>
      <c r="K20" s="42"/>
      <c r="L20" s="42"/>
      <c r="M20" s="43"/>
      <c r="N20" s="44"/>
      <c r="O20" s="44"/>
      <c r="P20" s="45"/>
      <c r="Q20" s="44"/>
      <c r="R20" s="44"/>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c r="BB20" s="47"/>
      <c r="BC20" s="48"/>
      <c r="IA20" s="14">
        <v>2</v>
      </c>
      <c r="IB20" s="18" t="s">
        <v>132</v>
      </c>
      <c r="IE20" s="15"/>
      <c r="IF20" s="15" t="s">
        <v>32</v>
      </c>
      <c r="IG20" s="15" t="s">
        <v>41</v>
      </c>
      <c r="IH20" s="15">
        <v>10</v>
      </c>
      <c r="II20" s="15" t="s">
        <v>35</v>
      </c>
    </row>
    <row r="21" spans="1:243" s="14" customFormat="1" ht="39.75" customHeight="1">
      <c r="A21" s="49">
        <v>2.1</v>
      </c>
      <c r="B21" s="63" t="s">
        <v>63</v>
      </c>
      <c r="C21" s="35"/>
      <c r="D21" s="36">
        <v>280</v>
      </c>
      <c r="E21" s="50" t="s">
        <v>53</v>
      </c>
      <c r="F21" s="51">
        <v>4478</v>
      </c>
      <c r="G21" s="52"/>
      <c r="H21" s="52"/>
      <c r="I21" s="54" t="s">
        <v>36</v>
      </c>
      <c r="J21" s="55">
        <f>IF(I21="Less(-)",-1,1)</f>
        <v>1</v>
      </c>
      <c r="K21" s="56" t="s">
        <v>37</v>
      </c>
      <c r="L21" s="56" t="s">
        <v>4</v>
      </c>
      <c r="M21" s="57"/>
      <c r="N21" s="52"/>
      <c r="O21" s="52"/>
      <c r="P21" s="58"/>
      <c r="Q21" s="52"/>
      <c r="R21" s="52"/>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total_amount_ba($B$2,$D$2,D21,F21,J21,K21,M21)</f>
        <v>1253840</v>
      </c>
      <c r="BB21" s="60">
        <f>BA21+SUM(N21:AZ21)</f>
        <v>1253840</v>
      </c>
      <c r="BC21" s="48" t="str">
        <f>SpellNumber(L21,BB21)</f>
        <v>INR  Twelve Lakh Fifty Three Thousand Eight Hundred &amp; Forty  Only</v>
      </c>
      <c r="IA21" s="14">
        <v>2.1</v>
      </c>
      <c r="IB21" s="14" t="s">
        <v>63</v>
      </c>
      <c r="ID21" s="14">
        <v>280</v>
      </c>
      <c r="IE21" s="15" t="s">
        <v>53</v>
      </c>
      <c r="IF21" s="15" t="s">
        <v>42</v>
      </c>
      <c r="IG21" s="15" t="s">
        <v>43</v>
      </c>
      <c r="IH21" s="15">
        <v>10</v>
      </c>
      <c r="II21" s="15" t="s">
        <v>35</v>
      </c>
    </row>
    <row r="22" spans="1:243" s="14" customFormat="1" ht="43.5" customHeight="1">
      <c r="A22" s="49">
        <v>2.2</v>
      </c>
      <c r="B22" s="64" t="s">
        <v>65</v>
      </c>
      <c r="C22" s="35"/>
      <c r="D22" s="36">
        <v>5</v>
      </c>
      <c r="E22" s="50" t="s">
        <v>53</v>
      </c>
      <c r="F22" s="51">
        <v>4927</v>
      </c>
      <c r="G22" s="52"/>
      <c r="H22" s="52"/>
      <c r="I22" s="54" t="s">
        <v>36</v>
      </c>
      <c r="J22" s="55">
        <f t="shared" si="0"/>
        <v>1</v>
      </c>
      <c r="K22" s="56" t="s">
        <v>37</v>
      </c>
      <c r="L22" s="56" t="s">
        <v>4</v>
      </c>
      <c r="M22" s="57"/>
      <c r="N22" s="52"/>
      <c r="O22" s="52"/>
      <c r="P22" s="58"/>
      <c r="Q22" s="52"/>
      <c r="R22" s="52"/>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24635</v>
      </c>
      <c r="BB22" s="60">
        <f t="shared" si="2"/>
        <v>24635</v>
      </c>
      <c r="BC22" s="48" t="str">
        <f t="shared" si="3"/>
        <v>INR  Twenty Four Thousand Six Hundred &amp; Thirty Five  Only</v>
      </c>
      <c r="IA22" s="14">
        <v>2.2</v>
      </c>
      <c r="IB22" s="14" t="s">
        <v>65</v>
      </c>
      <c r="ID22" s="14">
        <v>5</v>
      </c>
      <c r="IE22" s="15" t="s">
        <v>53</v>
      </c>
      <c r="IF22" s="15" t="s">
        <v>38</v>
      </c>
      <c r="IG22" s="15" t="s">
        <v>33</v>
      </c>
      <c r="IH22" s="15">
        <v>123.223</v>
      </c>
      <c r="II22" s="15" t="s">
        <v>35</v>
      </c>
    </row>
    <row r="23" spans="1:243" s="14" customFormat="1" ht="42.75" customHeight="1">
      <c r="A23" s="81">
        <v>2.3</v>
      </c>
      <c r="B23" s="20" t="s">
        <v>66</v>
      </c>
      <c r="C23" s="35"/>
      <c r="D23" s="36">
        <v>5</v>
      </c>
      <c r="E23" s="50" t="s">
        <v>53</v>
      </c>
      <c r="F23" s="51">
        <v>5482</v>
      </c>
      <c r="G23" s="52"/>
      <c r="H23" s="52"/>
      <c r="I23" s="54" t="s">
        <v>36</v>
      </c>
      <c r="J23" s="55">
        <f aca="true" t="shared" si="4" ref="J23:J31">IF(I23="Less(-)",-1,1)</f>
        <v>1</v>
      </c>
      <c r="K23" s="56" t="s">
        <v>37</v>
      </c>
      <c r="L23" s="56" t="s">
        <v>4</v>
      </c>
      <c r="M23" s="57"/>
      <c r="N23" s="52"/>
      <c r="O23" s="52"/>
      <c r="P23" s="58"/>
      <c r="Q23" s="52"/>
      <c r="R23" s="52"/>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total_amount_ba($B$2,$D$2,D23,F23,J23,K23,M23)</f>
        <v>27410</v>
      </c>
      <c r="BB23" s="60">
        <f aca="true" t="shared" si="5" ref="BB23:BB29">BA23+SUM(N23:AZ23)</f>
        <v>27410</v>
      </c>
      <c r="BC23" s="48" t="str">
        <f>SpellNumber(L23,BB23)</f>
        <v>INR  Twenty Seven Thousand Four Hundred &amp; Ten  Only</v>
      </c>
      <c r="IA23" s="14">
        <v>2.3</v>
      </c>
      <c r="IB23" s="14" t="s">
        <v>66</v>
      </c>
      <c r="ID23" s="14">
        <v>5</v>
      </c>
      <c r="IE23" s="15" t="s">
        <v>53</v>
      </c>
      <c r="IF23" s="15" t="s">
        <v>39</v>
      </c>
      <c r="IG23" s="15" t="s">
        <v>40</v>
      </c>
      <c r="IH23" s="15">
        <v>213</v>
      </c>
      <c r="II23" s="15" t="s">
        <v>35</v>
      </c>
    </row>
    <row r="24" spans="1:243" s="14" customFormat="1" ht="19.5" customHeight="1">
      <c r="A24" s="34">
        <v>3</v>
      </c>
      <c r="B24" s="23" t="s">
        <v>67</v>
      </c>
      <c r="C24" s="35"/>
      <c r="D24" s="36"/>
      <c r="E24" s="37"/>
      <c r="F24" s="38"/>
      <c r="G24" s="39"/>
      <c r="H24" s="39"/>
      <c r="I24" s="40"/>
      <c r="J24" s="41"/>
      <c r="K24" s="42"/>
      <c r="L24" s="42"/>
      <c r="M24" s="43"/>
      <c r="N24" s="44"/>
      <c r="O24" s="44"/>
      <c r="P24" s="45"/>
      <c r="Q24" s="44"/>
      <c r="R24" s="44"/>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c r="BB24" s="47"/>
      <c r="BC24" s="48"/>
      <c r="IA24" s="14">
        <v>3</v>
      </c>
      <c r="IB24" s="14" t="s">
        <v>67</v>
      </c>
      <c r="IE24" s="15"/>
      <c r="IF24" s="15" t="s">
        <v>32</v>
      </c>
      <c r="IG24" s="15" t="s">
        <v>41</v>
      </c>
      <c r="IH24" s="15">
        <v>10</v>
      </c>
      <c r="II24" s="15" t="s">
        <v>35</v>
      </c>
    </row>
    <row r="25" spans="1:243" s="14" customFormat="1" ht="161.25" customHeight="1">
      <c r="A25" s="49">
        <v>3.1</v>
      </c>
      <c r="B25" s="22" t="s">
        <v>68</v>
      </c>
      <c r="C25" s="35"/>
      <c r="D25" s="36">
        <v>1800</v>
      </c>
      <c r="E25" s="50" t="s">
        <v>53</v>
      </c>
      <c r="F25" s="51">
        <v>6516</v>
      </c>
      <c r="G25" s="52"/>
      <c r="H25" s="52"/>
      <c r="I25" s="54" t="s">
        <v>36</v>
      </c>
      <c r="J25" s="55">
        <f t="shared" si="4"/>
        <v>1</v>
      </c>
      <c r="K25" s="56" t="s">
        <v>37</v>
      </c>
      <c r="L25" s="56" t="s">
        <v>4</v>
      </c>
      <c r="M25" s="57"/>
      <c r="N25" s="52"/>
      <c r="O25" s="52"/>
      <c r="P25" s="58"/>
      <c r="Q25" s="52"/>
      <c r="R25" s="52"/>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aca="true" t="shared" si="6" ref="BA25:BA31">total_amount_ba($B$2,$D$2,D25,F25,J25,K25,M25)</f>
        <v>11728800</v>
      </c>
      <c r="BB25" s="60">
        <f t="shared" si="5"/>
        <v>11728800</v>
      </c>
      <c r="BC25" s="48" t="str">
        <f aca="true" t="shared" si="7" ref="BC25:BC31">SpellNumber(L25,BB25)</f>
        <v>INR  One Crore Seventeen Lakh Twenty Eight Thousand Eight Hundred    Only</v>
      </c>
      <c r="IA25" s="14">
        <v>3.1</v>
      </c>
      <c r="IB25" s="18" t="s">
        <v>133</v>
      </c>
      <c r="ID25" s="14">
        <v>1800</v>
      </c>
      <c r="IE25" s="15" t="s">
        <v>53</v>
      </c>
      <c r="IF25" s="15"/>
      <c r="IG25" s="15"/>
      <c r="IH25" s="15"/>
      <c r="II25" s="15"/>
    </row>
    <row r="26" spans="1:243" s="14" customFormat="1" ht="33" customHeight="1">
      <c r="A26" s="49">
        <v>3.2</v>
      </c>
      <c r="B26" s="20" t="s">
        <v>69</v>
      </c>
      <c r="C26" s="35"/>
      <c r="D26" s="36">
        <v>5</v>
      </c>
      <c r="E26" s="50" t="s">
        <v>53</v>
      </c>
      <c r="F26" s="51">
        <v>6446</v>
      </c>
      <c r="G26" s="52"/>
      <c r="H26" s="52"/>
      <c r="I26" s="54" t="s">
        <v>36</v>
      </c>
      <c r="J26" s="55">
        <f t="shared" si="4"/>
        <v>1</v>
      </c>
      <c r="K26" s="56" t="s">
        <v>37</v>
      </c>
      <c r="L26" s="56" t="s">
        <v>4</v>
      </c>
      <c r="M26" s="57"/>
      <c r="N26" s="52"/>
      <c r="O26" s="52"/>
      <c r="P26" s="58"/>
      <c r="Q26" s="52"/>
      <c r="R26" s="52"/>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6"/>
        <v>32230</v>
      </c>
      <c r="BB26" s="60">
        <f t="shared" si="5"/>
        <v>32230</v>
      </c>
      <c r="BC26" s="48" t="str">
        <f t="shared" si="7"/>
        <v>INR  Thirty Two Thousand Two Hundred &amp; Thirty  Only</v>
      </c>
      <c r="IA26" s="14">
        <v>3.2</v>
      </c>
      <c r="IB26" s="14" t="s">
        <v>69</v>
      </c>
      <c r="ID26" s="14">
        <v>5</v>
      </c>
      <c r="IE26" s="15" t="s">
        <v>53</v>
      </c>
      <c r="IF26" s="15"/>
      <c r="IG26" s="15"/>
      <c r="IH26" s="15"/>
      <c r="II26" s="15"/>
    </row>
    <row r="27" spans="1:243" s="14" customFormat="1" ht="163.5" customHeight="1">
      <c r="A27" s="49">
        <v>3.3</v>
      </c>
      <c r="B27" s="22" t="s">
        <v>72</v>
      </c>
      <c r="C27" s="35"/>
      <c r="D27" s="36">
        <v>5</v>
      </c>
      <c r="E27" s="50" t="s">
        <v>53</v>
      </c>
      <c r="F27" s="51">
        <v>7320</v>
      </c>
      <c r="G27" s="52"/>
      <c r="H27" s="52"/>
      <c r="I27" s="54" t="s">
        <v>36</v>
      </c>
      <c r="J27" s="55">
        <f t="shared" si="4"/>
        <v>1</v>
      </c>
      <c r="K27" s="56" t="s">
        <v>37</v>
      </c>
      <c r="L27" s="56" t="s">
        <v>4</v>
      </c>
      <c r="M27" s="57"/>
      <c r="N27" s="52"/>
      <c r="O27" s="52"/>
      <c r="P27" s="58"/>
      <c r="Q27" s="52"/>
      <c r="R27" s="52"/>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6"/>
        <v>36600</v>
      </c>
      <c r="BB27" s="60">
        <f t="shared" si="5"/>
        <v>36600</v>
      </c>
      <c r="BC27" s="48" t="str">
        <f t="shared" si="7"/>
        <v>INR  Thirty Six Thousand Six Hundred    Only</v>
      </c>
      <c r="IA27" s="14">
        <v>3.3</v>
      </c>
      <c r="IB27" s="18" t="s">
        <v>134</v>
      </c>
      <c r="ID27" s="14">
        <v>5</v>
      </c>
      <c r="IE27" s="15" t="s">
        <v>53</v>
      </c>
      <c r="IF27" s="15"/>
      <c r="IG27" s="15"/>
      <c r="IH27" s="15"/>
      <c r="II27" s="15"/>
    </row>
    <row r="28" spans="1:243" s="14" customFormat="1" ht="62.25" customHeight="1">
      <c r="A28" s="49">
        <v>3.4</v>
      </c>
      <c r="B28" s="20" t="s">
        <v>73</v>
      </c>
      <c r="C28" s="35"/>
      <c r="D28" s="36">
        <v>500</v>
      </c>
      <c r="E28" s="50" t="s">
        <v>53</v>
      </c>
      <c r="F28" s="51">
        <v>7320</v>
      </c>
      <c r="G28" s="52"/>
      <c r="H28" s="52"/>
      <c r="I28" s="54" t="s">
        <v>36</v>
      </c>
      <c r="J28" s="55">
        <f t="shared" si="4"/>
        <v>1</v>
      </c>
      <c r="K28" s="56" t="s">
        <v>37</v>
      </c>
      <c r="L28" s="56" t="s">
        <v>4</v>
      </c>
      <c r="M28" s="57"/>
      <c r="N28" s="52"/>
      <c r="O28" s="52"/>
      <c r="P28" s="58"/>
      <c r="Q28" s="52"/>
      <c r="R28" s="52"/>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6"/>
        <v>3660000</v>
      </c>
      <c r="BB28" s="60">
        <f t="shared" si="5"/>
        <v>3660000</v>
      </c>
      <c r="BC28" s="48" t="str">
        <f t="shared" si="7"/>
        <v>INR  Thirty Six Lakh Sixty Thousand    Only</v>
      </c>
      <c r="IA28" s="14">
        <v>3.4</v>
      </c>
      <c r="IB28" s="14" t="s">
        <v>73</v>
      </c>
      <c r="ID28" s="14">
        <v>500</v>
      </c>
      <c r="IE28" s="15" t="s">
        <v>53</v>
      </c>
      <c r="IF28" s="15"/>
      <c r="IG28" s="15"/>
      <c r="IH28" s="15"/>
      <c r="II28" s="15"/>
    </row>
    <row r="29" spans="1:243" s="14" customFormat="1" ht="102" customHeight="1">
      <c r="A29" s="49">
        <v>3.5</v>
      </c>
      <c r="B29" s="48" t="s">
        <v>74</v>
      </c>
      <c r="C29" s="35"/>
      <c r="D29" s="36">
        <v>1</v>
      </c>
      <c r="E29" s="50" t="s">
        <v>53</v>
      </c>
      <c r="F29" s="51">
        <v>7320</v>
      </c>
      <c r="G29" s="52"/>
      <c r="H29" s="52"/>
      <c r="I29" s="54" t="s">
        <v>36</v>
      </c>
      <c r="J29" s="55">
        <f t="shared" si="4"/>
        <v>1</v>
      </c>
      <c r="K29" s="56" t="s">
        <v>37</v>
      </c>
      <c r="L29" s="56" t="s">
        <v>4</v>
      </c>
      <c r="M29" s="57"/>
      <c r="N29" s="52"/>
      <c r="O29" s="52"/>
      <c r="P29" s="58"/>
      <c r="Q29" s="52"/>
      <c r="R29" s="52"/>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6"/>
        <v>7320</v>
      </c>
      <c r="BB29" s="60">
        <f t="shared" si="5"/>
        <v>7320</v>
      </c>
      <c r="BC29" s="48" t="str">
        <f t="shared" si="7"/>
        <v>INR  Seven Thousand Three Hundred &amp; Twenty  Only</v>
      </c>
      <c r="IA29" s="14">
        <v>3.5</v>
      </c>
      <c r="IB29" s="14" t="s">
        <v>74</v>
      </c>
      <c r="ID29" s="14">
        <v>1</v>
      </c>
      <c r="IE29" s="15" t="s">
        <v>53</v>
      </c>
      <c r="IF29" s="15"/>
      <c r="IG29" s="15"/>
      <c r="IH29" s="15"/>
      <c r="II29" s="15"/>
    </row>
    <row r="30" spans="1:243" s="14" customFormat="1" ht="62.25" customHeight="1">
      <c r="A30" s="49">
        <v>3.6</v>
      </c>
      <c r="B30" s="63" t="s">
        <v>80</v>
      </c>
      <c r="C30" s="35"/>
      <c r="D30" s="36">
        <v>1</v>
      </c>
      <c r="E30" s="50" t="s">
        <v>53</v>
      </c>
      <c r="F30" s="51">
        <v>7320</v>
      </c>
      <c r="G30" s="52"/>
      <c r="H30" s="52"/>
      <c r="I30" s="54" t="s">
        <v>36</v>
      </c>
      <c r="J30" s="55">
        <f t="shared" si="4"/>
        <v>1</v>
      </c>
      <c r="K30" s="56" t="s">
        <v>37</v>
      </c>
      <c r="L30" s="56" t="s">
        <v>4</v>
      </c>
      <c r="M30" s="57"/>
      <c r="N30" s="52"/>
      <c r="O30" s="52"/>
      <c r="P30" s="58"/>
      <c r="Q30" s="52"/>
      <c r="R30" s="52"/>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6"/>
        <v>7320</v>
      </c>
      <c r="BB30" s="60">
        <f>BA30+SUM(N30:AZ30)</f>
        <v>7320</v>
      </c>
      <c r="BC30" s="48" t="str">
        <f t="shared" si="7"/>
        <v>INR  Seven Thousand Three Hundred &amp; Twenty  Only</v>
      </c>
      <c r="IA30" s="14">
        <v>3.6</v>
      </c>
      <c r="IB30" s="14" t="s">
        <v>80</v>
      </c>
      <c r="ID30" s="14">
        <v>1</v>
      </c>
      <c r="IE30" s="15" t="s">
        <v>53</v>
      </c>
      <c r="IF30" s="15"/>
      <c r="IG30" s="15"/>
      <c r="IH30" s="15"/>
      <c r="II30" s="15"/>
    </row>
    <row r="31" spans="1:243" s="14" customFormat="1" ht="140.25" customHeight="1">
      <c r="A31" s="49">
        <v>3.7</v>
      </c>
      <c r="B31" s="20" t="s">
        <v>75</v>
      </c>
      <c r="C31" s="35"/>
      <c r="D31" s="36">
        <v>10</v>
      </c>
      <c r="E31" s="50" t="s">
        <v>53</v>
      </c>
      <c r="F31" s="51">
        <v>6972</v>
      </c>
      <c r="G31" s="52"/>
      <c r="H31" s="52"/>
      <c r="I31" s="54" t="s">
        <v>36</v>
      </c>
      <c r="J31" s="55">
        <f t="shared" si="4"/>
        <v>1</v>
      </c>
      <c r="K31" s="56" t="s">
        <v>37</v>
      </c>
      <c r="L31" s="56" t="s">
        <v>4</v>
      </c>
      <c r="M31" s="57"/>
      <c r="N31" s="52"/>
      <c r="O31" s="52"/>
      <c r="P31" s="58"/>
      <c r="Q31" s="52"/>
      <c r="R31" s="52"/>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6"/>
        <v>69720</v>
      </c>
      <c r="BB31" s="60">
        <f>BA31+SUM(N31:AZ31)</f>
        <v>69720</v>
      </c>
      <c r="BC31" s="48" t="str">
        <f t="shared" si="7"/>
        <v>INR  Sixty Nine Thousand Seven Hundred &amp; Twenty  Only</v>
      </c>
      <c r="IA31" s="14">
        <v>3.7</v>
      </c>
      <c r="IB31" s="18" t="s">
        <v>75</v>
      </c>
      <c r="ID31" s="14">
        <v>10</v>
      </c>
      <c r="IE31" s="15" t="s">
        <v>53</v>
      </c>
      <c r="IF31" s="15"/>
      <c r="IG31" s="15"/>
      <c r="IH31" s="15"/>
      <c r="II31" s="15"/>
    </row>
    <row r="32" spans="1:243" s="14" customFormat="1" ht="30.75" customHeight="1">
      <c r="A32" s="34">
        <v>4</v>
      </c>
      <c r="B32" s="23" t="s">
        <v>76</v>
      </c>
      <c r="C32" s="35"/>
      <c r="D32" s="36"/>
      <c r="E32" s="37"/>
      <c r="F32" s="38"/>
      <c r="G32" s="39"/>
      <c r="H32" s="39"/>
      <c r="I32" s="40"/>
      <c r="J32" s="41"/>
      <c r="K32" s="42"/>
      <c r="L32" s="42"/>
      <c r="M32" s="43"/>
      <c r="N32" s="44"/>
      <c r="O32" s="44"/>
      <c r="P32" s="45"/>
      <c r="Q32" s="44"/>
      <c r="R32" s="44"/>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c r="BB32" s="47"/>
      <c r="BC32" s="48"/>
      <c r="IA32" s="14">
        <v>4</v>
      </c>
      <c r="IB32" s="14" t="s">
        <v>76</v>
      </c>
      <c r="IE32" s="15"/>
      <c r="IF32" s="15"/>
      <c r="IG32" s="15"/>
      <c r="IH32" s="15"/>
      <c r="II32" s="15"/>
    </row>
    <row r="33" spans="1:243" s="14" customFormat="1" ht="185.25" customHeight="1">
      <c r="A33" s="49">
        <v>4.1</v>
      </c>
      <c r="B33" s="20" t="s">
        <v>77</v>
      </c>
      <c r="C33" s="35"/>
      <c r="D33" s="36">
        <v>250</v>
      </c>
      <c r="E33" s="50" t="s">
        <v>78</v>
      </c>
      <c r="F33" s="51">
        <v>59600</v>
      </c>
      <c r="G33" s="52"/>
      <c r="H33" s="52"/>
      <c r="I33" s="54" t="s">
        <v>36</v>
      </c>
      <c r="J33" s="55">
        <f aca="true" t="shared" si="8" ref="J33:J45">IF(I33="Less(-)",-1,1)</f>
        <v>1</v>
      </c>
      <c r="K33" s="56" t="s">
        <v>37</v>
      </c>
      <c r="L33" s="56" t="s">
        <v>4</v>
      </c>
      <c r="M33" s="57"/>
      <c r="N33" s="52"/>
      <c r="O33" s="52"/>
      <c r="P33" s="58"/>
      <c r="Q33" s="52"/>
      <c r="R33" s="52"/>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total_amount_ba($B$2,$D$2,D33,F33,J33,K33,M33)</f>
        <v>14900000</v>
      </c>
      <c r="BB33" s="60">
        <f aca="true" t="shared" si="9" ref="BB33:BB45">BA33+SUM(N33:AZ33)</f>
        <v>14900000</v>
      </c>
      <c r="BC33" s="48" t="str">
        <f>SpellNumber(L33,BB33)</f>
        <v>INR  One Crore Forty Nine Lakh    Only</v>
      </c>
      <c r="IA33" s="14">
        <v>4.1</v>
      </c>
      <c r="IB33" s="14" t="s">
        <v>135</v>
      </c>
      <c r="ID33" s="14">
        <v>250</v>
      </c>
      <c r="IE33" s="15" t="s">
        <v>78</v>
      </c>
      <c r="IF33" s="15"/>
      <c r="IG33" s="15"/>
      <c r="IH33" s="15"/>
      <c r="II33" s="15"/>
    </row>
    <row r="34" spans="1:243" s="14" customFormat="1" ht="141" customHeight="1">
      <c r="A34" s="49">
        <v>4.2</v>
      </c>
      <c r="B34" s="20" t="s">
        <v>81</v>
      </c>
      <c r="C34" s="35"/>
      <c r="D34" s="36">
        <v>100</v>
      </c>
      <c r="E34" s="50" t="s">
        <v>79</v>
      </c>
      <c r="F34" s="51">
        <v>137</v>
      </c>
      <c r="G34" s="52"/>
      <c r="H34" s="52"/>
      <c r="I34" s="54" t="s">
        <v>36</v>
      </c>
      <c r="J34" s="55">
        <f t="shared" si="8"/>
        <v>1</v>
      </c>
      <c r="K34" s="56" t="s">
        <v>37</v>
      </c>
      <c r="L34" s="56" t="s">
        <v>4</v>
      </c>
      <c r="M34" s="57"/>
      <c r="N34" s="52"/>
      <c r="O34" s="52"/>
      <c r="P34" s="58"/>
      <c r="Q34" s="52"/>
      <c r="R34" s="52"/>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total_amount_ba($B$2,$D$2,D34,F34,J34,K34,M34)</f>
        <v>13700</v>
      </c>
      <c r="BB34" s="60">
        <f t="shared" si="9"/>
        <v>13700</v>
      </c>
      <c r="BC34" s="48" t="str">
        <f>SpellNumber(L34,BB34)</f>
        <v>INR  Thirteen Thousand Seven Hundred    Only</v>
      </c>
      <c r="IA34" s="14">
        <v>4.2</v>
      </c>
      <c r="IB34" s="14" t="s">
        <v>81</v>
      </c>
      <c r="ID34" s="14">
        <v>100</v>
      </c>
      <c r="IE34" s="15" t="s">
        <v>79</v>
      </c>
      <c r="IF34" s="15"/>
      <c r="IG34" s="15"/>
      <c r="IH34" s="15"/>
      <c r="II34" s="15"/>
    </row>
    <row r="35" spans="1:243" s="14" customFormat="1" ht="155.25" customHeight="1">
      <c r="A35" s="49">
        <v>4.3</v>
      </c>
      <c r="B35" s="20" t="s">
        <v>82</v>
      </c>
      <c r="C35" s="35"/>
      <c r="D35" s="36">
        <v>100</v>
      </c>
      <c r="E35" s="50" t="s">
        <v>79</v>
      </c>
      <c r="F35" s="51">
        <v>68</v>
      </c>
      <c r="G35" s="52"/>
      <c r="H35" s="52"/>
      <c r="I35" s="54" t="s">
        <v>36</v>
      </c>
      <c r="J35" s="55">
        <f t="shared" si="8"/>
        <v>1</v>
      </c>
      <c r="K35" s="56" t="s">
        <v>37</v>
      </c>
      <c r="L35" s="56" t="s">
        <v>4</v>
      </c>
      <c r="M35" s="57"/>
      <c r="N35" s="52"/>
      <c r="O35" s="52"/>
      <c r="P35" s="58"/>
      <c r="Q35" s="52"/>
      <c r="R35" s="52"/>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total_amount_ba($B$2,$D$2,D35,F35,J35,K35,M35)</f>
        <v>6800</v>
      </c>
      <c r="BB35" s="60">
        <f t="shared" si="9"/>
        <v>6800</v>
      </c>
      <c r="BC35" s="48" t="str">
        <f>SpellNumber(L35,BB35)</f>
        <v>INR  Six Thousand Eight Hundred    Only</v>
      </c>
      <c r="IA35" s="14">
        <v>4.3</v>
      </c>
      <c r="IB35" s="14" t="s">
        <v>82</v>
      </c>
      <c r="ID35" s="14">
        <v>100</v>
      </c>
      <c r="IE35" s="15" t="s">
        <v>79</v>
      </c>
      <c r="IF35" s="15"/>
      <c r="IG35" s="15"/>
      <c r="IH35" s="15"/>
      <c r="II35" s="15"/>
    </row>
    <row r="36" spans="1:243" s="14" customFormat="1" ht="246" customHeight="1">
      <c r="A36" s="34">
        <v>5</v>
      </c>
      <c r="B36" s="21" t="s">
        <v>83</v>
      </c>
      <c r="C36" s="35"/>
      <c r="D36" s="36"/>
      <c r="E36" s="37"/>
      <c r="F36" s="38"/>
      <c r="G36" s="39"/>
      <c r="H36" s="39"/>
      <c r="I36" s="40"/>
      <c r="J36" s="41"/>
      <c r="K36" s="42"/>
      <c r="L36" s="42"/>
      <c r="M36" s="43"/>
      <c r="N36" s="44"/>
      <c r="O36" s="44"/>
      <c r="P36" s="45"/>
      <c r="Q36" s="44"/>
      <c r="R36" s="44"/>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c r="BB36" s="47"/>
      <c r="BC36" s="48"/>
      <c r="IA36" s="14">
        <v>5</v>
      </c>
      <c r="IB36" s="18" t="s">
        <v>136</v>
      </c>
      <c r="IE36" s="15"/>
      <c r="IF36" s="15"/>
      <c r="IG36" s="15"/>
      <c r="IH36" s="15"/>
      <c r="II36" s="15"/>
    </row>
    <row r="37" spans="1:243" s="14" customFormat="1" ht="63.75" customHeight="1">
      <c r="A37" s="49">
        <v>5.1</v>
      </c>
      <c r="B37" s="24" t="s">
        <v>84</v>
      </c>
      <c r="C37" s="35"/>
      <c r="D37" s="36">
        <v>5000</v>
      </c>
      <c r="E37" s="50" t="s">
        <v>54</v>
      </c>
      <c r="F37" s="51">
        <v>194</v>
      </c>
      <c r="G37" s="52"/>
      <c r="H37" s="52"/>
      <c r="I37" s="54" t="s">
        <v>36</v>
      </c>
      <c r="J37" s="55">
        <f t="shared" si="8"/>
        <v>1</v>
      </c>
      <c r="K37" s="56" t="s">
        <v>37</v>
      </c>
      <c r="L37" s="56" t="s">
        <v>4</v>
      </c>
      <c r="M37" s="57"/>
      <c r="N37" s="52"/>
      <c r="O37" s="52"/>
      <c r="P37" s="58"/>
      <c r="Q37" s="52"/>
      <c r="R37" s="52"/>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total_amount_ba($B$2,$D$2,D37,F37,J37,K37,M37)</f>
        <v>970000</v>
      </c>
      <c r="BB37" s="60">
        <f t="shared" si="9"/>
        <v>970000</v>
      </c>
      <c r="BC37" s="48" t="str">
        <f>SpellNumber(L37,BB37)</f>
        <v>INR  Nine Lakh Seventy Thousand    Only</v>
      </c>
      <c r="IA37" s="14">
        <v>5.1</v>
      </c>
      <c r="IB37" s="18" t="s">
        <v>137</v>
      </c>
      <c r="ID37" s="14">
        <v>5000</v>
      </c>
      <c r="IE37" s="15" t="s">
        <v>54</v>
      </c>
      <c r="IF37" s="15"/>
      <c r="IG37" s="15"/>
      <c r="IH37" s="15"/>
      <c r="II37" s="15"/>
    </row>
    <row r="38" spans="1:243" s="14" customFormat="1" ht="53.25" customHeight="1">
      <c r="A38" s="49">
        <v>5.2</v>
      </c>
      <c r="B38" s="24" t="s">
        <v>85</v>
      </c>
      <c r="C38" s="35"/>
      <c r="D38" s="36">
        <v>20</v>
      </c>
      <c r="E38" s="50" t="s">
        <v>54</v>
      </c>
      <c r="F38" s="51">
        <v>468</v>
      </c>
      <c r="G38" s="52"/>
      <c r="H38" s="52"/>
      <c r="I38" s="54" t="s">
        <v>36</v>
      </c>
      <c r="J38" s="55">
        <f t="shared" si="8"/>
        <v>1</v>
      </c>
      <c r="K38" s="56" t="s">
        <v>37</v>
      </c>
      <c r="L38" s="56" t="s">
        <v>4</v>
      </c>
      <c r="M38" s="57"/>
      <c r="N38" s="52"/>
      <c r="O38" s="52"/>
      <c r="P38" s="58"/>
      <c r="Q38" s="52"/>
      <c r="R38" s="52"/>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total_amount_ba($B$2,$D$2,D38,F38,J38,K38,M38)</f>
        <v>9360</v>
      </c>
      <c r="BB38" s="60">
        <f t="shared" si="9"/>
        <v>9360</v>
      </c>
      <c r="BC38" s="48" t="str">
        <f>SpellNumber(L38,BB38)</f>
        <v>INR  Nine Thousand Three Hundred &amp; Sixty  Only</v>
      </c>
      <c r="IA38" s="14">
        <v>5.2</v>
      </c>
      <c r="IB38" s="18" t="s">
        <v>138</v>
      </c>
      <c r="ID38" s="14">
        <v>20</v>
      </c>
      <c r="IE38" s="15" t="s">
        <v>54</v>
      </c>
      <c r="IF38" s="15"/>
      <c r="IG38" s="15"/>
      <c r="IH38" s="15"/>
      <c r="II38" s="15"/>
    </row>
    <row r="39" spans="1:243" s="14" customFormat="1" ht="51.75" customHeight="1">
      <c r="A39" s="49">
        <v>5.3</v>
      </c>
      <c r="B39" s="24" t="s">
        <v>86</v>
      </c>
      <c r="C39" s="35"/>
      <c r="D39" s="36">
        <v>4000</v>
      </c>
      <c r="E39" s="50" t="s">
        <v>54</v>
      </c>
      <c r="F39" s="51">
        <v>379</v>
      </c>
      <c r="G39" s="52"/>
      <c r="H39" s="52"/>
      <c r="I39" s="54" t="s">
        <v>36</v>
      </c>
      <c r="J39" s="55">
        <f t="shared" si="8"/>
        <v>1</v>
      </c>
      <c r="K39" s="56" t="s">
        <v>37</v>
      </c>
      <c r="L39" s="56" t="s">
        <v>4</v>
      </c>
      <c r="M39" s="57"/>
      <c r="N39" s="52"/>
      <c r="O39" s="52"/>
      <c r="P39" s="58"/>
      <c r="Q39" s="52"/>
      <c r="R39" s="52"/>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total_amount_ba($B$2,$D$2,D39,F39,J39,K39,M39)</f>
        <v>1516000</v>
      </c>
      <c r="BB39" s="60">
        <f t="shared" si="9"/>
        <v>1516000</v>
      </c>
      <c r="BC39" s="48" t="str">
        <f>SpellNumber(L39,BB39)</f>
        <v>INR  Fifteen Lakh Sixteen Thousand    Only</v>
      </c>
      <c r="IA39" s="14">
        <v>5.3</v>
      </c>
      <c r="IB39" s="18" t="s">
        <v>139</v>
      </c>
      <c r="ID39" s="14">
        <v>4000</v>
      </c>
      <c r="IE39" s="15" t="s">
        <v>54</v>
      </c>
      <c r="IF39" s="15"/>
      <c r="IG39" s="15"/>
      <c r="IH39" s="15"/>
      <c r="II39" s="15"/>
    </row>
    <row r="40" spans="1:243" s="14" customFormat="1" ht="63.75" customHeight="1">
      <c r="A40" s="49">
        <v>5.4</v>
      </c>
      <c r="B40" s="24" t="s">
        <v>87</v>
      </c>
      <c r="C40" s="35"/>
      <c r="D40" s="36">
        <v>20</v>
      </c>
      <c r="E40" s="50" t="s">
        <v>54</v>
      </c>
      <c r="F40" s="51">
        <v>343</v>
      </c>
      <c r="G40" s="52"/>
      <c r="H40" s="52"/>
      <c r="I40" s="54" t="s">
        <v>36</v>
      </c>
      <c r="J40" s="55">
        <f t="shared" si="8"/>
        <v>1</v>
      </c>
      <c r="K40" s="56" t="s">
        <v>37</v>
      </c>
      <c r="L40" s="56" t="s">
        <v>4</v>
      </c>
      <c r="M40" s="57"/>
      <c r="N40" s="52"/>
      <c r="O40" s="52"/>
      <c r="P40" s="58"/>
      <c r="Q40" s="52"/>
      <c r="R40" s="52"/>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total_amount_ba($B$2,$D$2,D40,F40,J40,K40,M40)</f>
        <v>6860</v>
      </c>
      <c r="BB40" s="60">
        <f t="shared" si="9"/>
        <v>6860</v>
      </c>
      <c r="BC40" s="48" t="str">
        <f>SpellNumber(L40,BB40)</f>
        <v>INR  Six Thousand Eight Hundred &amp; Sixty  Only</v>
      </c>
      <c r="IA40" s="14">
        <v>5.4</v>
      </c>
      <c r="IB40" s="18" t="s">
        <v>140</v>
      </c>
      <c r="ID40" s="14">
        <v>20</v>
      </c>
      <c r="IE40" s="15" t="s">
        <v>54</v>
      </c>
      <c r="IF40" s="15"/>
      <c r="IG40" s="15"/>
      <c r="IH40" s="15"/>
      <c r="II40" s="15"/>
    </row>
    <row r="41" spans="1:243" s="14" customFormat="1" ht="63" customHeight="1">
      <c r="A41" s="49">
        <v>5.5</v>
      </c>
      <c r="B41" s="48" t="s">
        <v>88</v>
      </c>
      <c r="C41" s="35"/>
      <c r="D41" s="36">
        <v>20</v>
      </c>
      <c r="E41" s="50" t="s">
        <v>54</v>
      </c>
      <c r="F41" s="51">
        <v>522</v>
      </c>
      <c r="G41" s="52"/>
      <c r="H41" s="52"/>
      <c r="I41" s="54" t="s">
        <v>36</v>
      </c>
      <c r="J41" s="55">
        <f t="shared" si="8"/>
        <v>1</v>
      </c>
      <c r="K41" s="56" t="s">
        <v>37</v>
      </c>
      <c r="L41" s="56" t="s">
        <v>4</v>
      </c>
      <c r="M41" s="57"/>
      <c r="N41" s="52"/>
      <c r="O41" s="52"/>
      <c r="P41" s="58"/>
      <c r="Q41" s="52"/>
      <c r="R41" s="52"/>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total_amount_ba($B$2,$D$2,D41,F41,J41,K41,M41)</f>
        <v>10440</v>
      </c>
      <c r="BB41" s="60">
        <f t="shared" si="9"/>
        <v>10440</v>
      </c>
      <c r="BC41" s="48" t="str">
        <f>SpellNumber(L41,BB41)</f>
        <v>INR  Ten Thousand Four Hundred &amp; Forty  Only</v>
      </c>
      <c r="IA41" s="14">
        <v>5.5</v>
      </c>
      <c r="IB41" s="18" t="s">
        <v>141</v>
      </c>
      <c r="ID41" s="14">
        <v>20</v>
      </c>
      <c r="IE41" s="15" t="s">
        <v>54</v>
      </c>
      <c r="IF41" s="15"/>
      <c r="IG41" s="15"/>
      <c r="IH41" s="15"/>
      <c r="II41" s="15"/>
    </row>
    <row r="42" spans="1:243" s="14" customFormat="1" ht="26.25" customHeight="1">
      <c r="A42" s="49">
        <v>6</v>
      </c>
      <c r="B42" s="23" t="s">
        <v>89</v>
      </c>
      <c r="C42" s="35"/>
      <c r="D42" s="36"/>
      <c r="E42" s="37"/>
      <c r="F42" s="38"/>
      <c r="G42" s="39"/>
      <c r="H42" s="39"/>
      <c r="I42" s="40"/>
      <c r="J42" s="41"/>
      <c r="K42" s="42"/>
      <c r="L42" s="42"/>
      <c r="M42" s="43"/>
      <c r="N42" s="44"/>
      <c r="O42" s="44"/>
      <c r="P42" s="45"/>
      <c r="Q42" s="44"/>
      <c r="R42" s="44"/>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c r="BB42" s="47"/>
      <c r="BC42" s="48"/>
      <c r="IA42" s="14">
        <v>6</v>
      </c>
      <c r="IB42" s="14" t="s">
        <v>89</v>
      </c>
      <c r="IE42" s="15"/>
      <c r="IF42" s="15"/>
      <c r="IG42" s="15"/>
      <c r="IH42" s="15"/>
      <c r="II42" s="15"/>
    </row>
    <row r="43" spans="1:243" s="14" customFormat="1" ht="63.75" customHeight="1">
      <c r="A43" s="49">
        <v>6.1</v>
      </c>
      <c r="B43" s="20" t="s">
        <v>90</v>
      </c>
      <c r="C43" s="35"/>
      <c r="D43" s="36">
        <v>10</v>
      </c>
      <c r="E43" s="50" t="s">
        <v>53</v>
      </c>
      <c r="F43" s="51">
        <v>4752</v>
      </c>
      <c r="G43" s="52"/>
      <c r="H43" s="52"/>
      <c r="I43" s="54" t="s">
        <v>36</v>
      </c>
      <c r="J43" s="55">
        <f t="shared" si="8"/>
        <v>1</v>
      </c>
      <c r="K43" s="56" t="s">
        <v>37</v>
      </c>
      <c r="L43" s="56" t="s">
        <v>4</v>
      </c>
      <c r="M43" s="57"/>
      <c r="N43" s="52"/>
      <c r="O43" s="52"/>
      <c r="P43" s="58"/>
      <c r="Q43" s="52"/>
      <c r="R43" s="52"/>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total_amount_ba($B$2,$D$2,D43,F43,J43,K43,M43)</f>
        <v>47520</v>
      </c>
      <c r="BB43" s="60">
        <f t="shared" si="9"/>
        <v>47520</v>
      </c>
      <c r="BC43" s="48" t="str">
        <f>SpellNumber(L43,BB43)</f>
        <v>INR  Forty Seven Thousand Five Hundred &amp; Twenty  Only</v>
      </c>
      <c r="IA43" s="14">
        <v>6.1</v>
      </c>
      <c r="IB43" s="14" t="s">
        <v>90</v>
      </c>
      <c r="ID43" s="14">
        <v>10</v>
      </c>
      <c r="IE43" s="15" t="s">
        <v>53</v>
      </c>
      <c r="IF43" s="15"/>
      <c r="IG43" s="15"/>
      <c r="IH43" s="15"/>
      <c r="II43" s="15"/>
    </row>
    <row r="44" spans="1:243" s="14" customFormat="1" ht="75.75" customHeight="1">
      <c r="A44" s="49">
        <v>6.2</v>
      </c>
      <c r="B44" s="20" t="s">
        <v>91</v>
      </c>
      <c r="C44" s="35"/>
      <c r="D44" s="36">
        <v>10</v>
      </c>
      <c r="E44" s="50" t="s">
        <v>53</v>
      </c>
      <c r="F44" s="51">
        <v>5583</v>
      </c>
      <c r="G44" s="52"/>
      <c r="H44" s="52"/>
      <c r="I44" s="54" t="s">
        <v>36</v>
      </c>
      <c r="J44" s="55">
        <f t="shared" si="8"/>
        <v>1</v>
      </c>
      <c r="K44" s="56" t="s">
        <v>37</v>
      </c>
      <c r="L44" s="56" t="s">
        <v>4</v>
      </c>
      <c r="M44" s="57"/>
      <c r="N44" s="52"/>
      <c r="O44" s="52"/>
      <c r="P44" s="58"/>
      <c r="Q44" s="52"/>
      <c r="R44" s="52"/>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total_amount_ba($B$2,$D$2,D44,F44,J44,K44,M44)</f>
        <v>55830</v>
      </c>
      <c r="BB44" s="60">
        <f t="shared" si="9"/>
        <v>55830</v>
      </c>
      <c r="BC44" s="48" t="str">
        <f>SpellNumber(L44,BB44)</f>
        <v>INR  Fifty Five Thousand Eight Hundred &amp; Thirty  Only</v>
      </c>
      <c r="IA44" s="14">
        <v>6.2</v>
      </c>
      <c r="IB44" s="14" t="s">
        <v>91</v>
      </c>
      <c r="ID44" s="14">
        <v>10</v>
      </c>
      <c r="IE44" s="15" t="s">
        <v>53</v>
      </c>
      <c r="IF44" s="15"/>
      <c r="IG44" s="15"/>
      <c r="IH44" s="15"/>
      <c r="II44" s="15"/>
    </row>
    <row r="45" spans="1:243" s="14" customFormat="1" ht="141.75" customHeight="1">
      <c r="A45" s="49">
        <v>6.3</v>
      </c>
      <c r="B45" s="20" t="s">
        <v>92</v>
      </c>
      <c r="C45" s="35"/>
      <c r="D45" s="36">
        <v>10</v>
      </c>
      <c r="E45" s="50" t="s">
        <v>54</v>
      </c>
      <c r="F45" s="51">
        <v>685</v>
      </c>
      <c r="G45" s="52"/>
      <c r="H45" s="52"/>
      <c r="I45" s="54" t="s">
        <v>36</v>
      </c>
      <c r="J45" s="55">
        <f t="shared" si="8"/>
        <v>1</v>
      </c>
      <c r="K45" s="56" t="s">
        <v>37</v>
      </c>
      <c r="L45" s="56" t="s">
        <v>4</v>
      </c>
      <c r="M45" s="57"/>
      <c r="N45" s="52"/>
      <c r="O45" s="52"/>
      <c r="P45" s="58"/>
      <c r="Q45" s="52"/>
      <c r="R45" s="52"/>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total_amount_ba($B$2,$D$2,D45,F45,J45,K45,M45)</f>
        <v>6850</v>
      </c>
      <c r="BB45" s="60">
        <f t="shared" si="9"/>
        <v>6850</v>
      </c>
      <c r="BC45" s="48" t="str">
        <f>SpellNumber(L45,BB45)</f>
        <v>INR  Six Thousand Eight Hundred &amp; Fifty  Only</v>
      </c>
      <c r="IA45" s="14">
        <v>6.3</v>
      </c>
      <c r="IB45" s="14" t="s">
        <v>92</v>
      </c>
      <c r="ID45" s="14">
        <v>10</v>
      </c>
      <c r="IE45" s="15" t="s">
        <v>54</v>
      </c>
      <c r="IF45" s="15"/>
      <c r="IG45" s="15"/>
      <c r="IH45" s="15"/>
      <c r="II45" s="15"/>
    </row>
    <row r="46" spans="1:243" s="14" customFormat="1" ht="18.75" customHeight="1">
      <c r="A46" s="34">
        <v>7</v>
      </c>
      <c r="B46" s="23" t="s">
        <v>93</v>
      </c>
      <c r="C46" s="35"/>
      <c r="D46" s="36"/>
      <c r="E46" s="37"/>
      <c r="F46" s="38"/>
      <c r="G46" s="39"/>
      <c r="H46" s="39"/>
      <c r="I46" s="40"/>
      <c r="J46" s="41"/>
      <c r="K46" s="42"/>
      <c r="L46" s="42"/>
      <c r="M46" s="43"/>
      <c r="N46" s="44"/>
      <c r="O46" s="44"/>
      <c r="P46" s="45"/>
      <c r="Q46" s="44"/>
      <c r="R46" s="44"/>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c r="BB46" s="47"/>
      <c r="BC46" s="48"/>
      <c r="IA46" s="14">
        <v>7</v>
      </c>
      <c r="IB46" s="14" t="s">
        <v>93</v>
      </c>
      <c r="IE46" s="15"/>
      <c r="IF46" s="15"/>
      <c r="IG46" s="15"/>
      <c r="IH46" s="15"/>
      <c r="II46" s="15"/>
    </row>
    <row r="47" spans="1:243" s="14" customFormat="1" ht="402" customHeight="1">
      <c r="A47" s="49">
        <v>7.1</v>
      </c>
      <c r="B47" s="48" t="s">
        <v>94</v>
      </c>
      <c r="C47" s="35"/>
      <c r="D47" s="36">
        <v>10</v>
      </c>
      <c r="E47" s="50" t="s">
        <v>78</v>
      </c>
      <c r="F47" s="51">
        <v>80500</v>
      </c>
      <c r="G47" s="52"/>
      <c r="H47" s="52"/>
      <c r="I47" s="54" t="s">
        <v>36</v>
      </c>
      <c r="J47" s="55">
        <f aca="true" t="shared" si="10" ref="J47:J52">IF(I47="Less(-)",-1,1)</f>
        <v>1</v>
      </c>
      <c r="K47" s="56" t="s">
        <v>37</v>
      </c>
      <c r="L47" s="56" t="s">
        <v>4</v>
      </c>
      <c r="M47" s="57"/>
      <c r="N47" s="52"/>
      <c r="O47" s="52"/>
      <c r="P47" s="58"/>
      <c r="Q47" s="52"/>
      <c r="R47" s="52"/>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aca="true" t="shared" si="11" ref="BA47:BA52">total_amount_ba($B$2,$D$2,D47,F47,J47,K47,M47)</f>
        <v>805000</v>
      </c>
      <c r="BB47" s="60">
        <f aca="true" t="shared" si="12" ref="BB47:BB52">BA47+SUM(N47:AZ47)</f>
        <v>805000</v>
      </c>
      <c r="BC47" s="48" t="str">
        <f aca="true" t="shared" si="13" ref="BC47:BC52">SpellNumber(L47,BB47)</f>
        <v>INR  Eight Lakh Five Thousand    Only</v>
      </c>
      <c r="IA47" s="14">
        <v>7.1</v>
      </c>
      <c r="IB47" s="18" t="s">
        <v>94</v>
      </c>
      <c r="ID47" s="14">
        <v>10</v>
      </c>
      <c r="IE47" s="15" t="s">
        <v>78</v>
      </c>
      <c r="IF47" s="15"/>
      <c r="IG47" s="15"/>
      <c r="IH47" s="15"/>
      <c r="II47" s="15"/>
    </row>
    <row r="48" spans="1:243" s="14" customFormat="1" ht="60.75" customHeight="1">
      <c r="A48" s="49">
        <v>7.2</v>
      </c>
      <c r="B48" s="48" t="s">
        <v>95</v>
      </c>
      <c r="C48" s="35"/>
      <c r="D48" s="36">
        <v>850</v>
      </c>
      <c r="E48" s="50" t="s">
        <v>78</v>
      </c>
      <c r="F48" s="51">
        <v>90500</v>
      </c>
      <c r="G48" s="52"/>
      <c r="H48" s="52"/>
      <c r="I48" s="54" t="s">
        <v>36</v>
      </c>
      <c r="J48" s="55">
        <f t="shared" si="10"/>
        <v>1</v>
      </c>
      <c r="K48" s="56" t="s">
        <v>37</v>
      </c>
      <c r="L48" s="56" t="s">
        <v>4</v>
      </c>
      <c r="M48" s="57"/>
      <c r="N48" s="52"/>
      <c r="O48" s="52"/>
      <c r="P48" s="58"/>
      <c r="Q48" s="52"/>
      <c r="R48" s="52"/>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11"/>
        <v>76925000</v>
      </c>
      <c r="BB48" s="60">
        <f t="shared" si="12"/>
        <v>76925000</v>
      </c>
      <c r="BC48" s="48" t="str">
        <f t="shared" si="13"/>
        <v>INR  Seven Crore Sixty Nine Lakh Twenty Five Thousand    Only</v>
      </c>
      <c r="IA48" s="14">
        <v>7.2</v>
      </c>
      <c r="IB48" s="14" t="s">
        <v>95</v>
      </c>
      <c r="ID48" s="14">
        <v>850</v>
      </c>
      <c r="IE48" s="15" t="s">
        <v>78</v>
      </c>
      <c r="IF48" s="15"/>
      <c r="IG48" s="15"/>
      <c r="IH48" s="15"/>
      <c r="II48" s="15"/>
    </row>
    <row r="49" spans="1:243" s="14" customFormat="1" ht="228" customHeight="1">
      <c r="A49" s="49">
        <v>7.3</v>
      </c>
      <c r="B49" s="48" t="s">
        <v>96</v>
      </c>
      <c r="C49" s="35"/>
      <c r="D49" s="36">
        <v>1</v>
      </c>
      <c r="E49" s="50" t="s">
        <v>78</v>
      </c>
      <c r="F49" s="51">
        <v>120000</v>
      </c>
      <c r="G49" s="52"/>
      <c r="H49" s="52"/>
      <c r="I49" s="54" t="s">
        <v>36</v>
      </c>
      <c r="J49" s="55">
        <f t="shared" si="10"/>
        <v>1</v>
      </c>
      <c r="K49" s="56" t="s">
        <v>37</v>
      </c>
      <c r="L49" s="56" t="s">
        <v>4</v>
      </c>
      <c r="M49" s="57"/>
      <c r="N49" s="52"/>
      <c r="O49" s="52"/>
      <c r="P49" s="58"/>
      <c r="Q49" s="52"/>
      <c r="R49" s="52"/>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11"/>
        <v>120000</v>
      </c>
      <c r="BB49" s="60">
        <f t="shared" si="12"/>
        <v>120000</v>
      </c>
      <c r="BC49" s="48" t="str">
        <f t="shared" si="13"/>
        <v>INR  One Lakh Twenty Thousand    Only</v>
      </c>
      <c r="IA49" s="14">
        <v>7.3</v>
      </c>
      <c r="IB49" s="18" t="s">
        <v>96</v>
      </c>
      <c r="ID49" s="14">
        <v>1</v>
      </c>
      <c r="IE49" s="15" t="s">
        <v>78</v>
      </c>
      <c r="IF49" s="15"/>
      <c r="IG49" s="15"/>
      <c r="IH49" s="15"/>
      <c r="II49" s="15"/>
    </row>
    <row r="50" spans="1:243" s="14" customFormat="1" ht="294" customHeight="1">
      <c r="A50" s="49">
        <v>7.4</v>
      </c>
      <c r="B50" s="25" t="s">
        <v>97</v>
      </c>
      <c r="C50" s="35"/>
      <c r="D50" s="36">
        <v>5</v>
      </c>
      <c r="E50" s="50" t="s">
        <v>78</v>
      </c>
      <c r="F50" s="51">
        <v>125000</v>
      </c>
      <c r="G50" s="52"/>
      <c r="H50" s="52"/>
      <c r="I50" s="54" t="s">
        <v>36</v>
      </c>
      <c r="J50" s="55">
        <f t="shared" si="10"/>
        <v>1</v>
      </c>
      <c r="K50" s="56" t="s">
        <v>37</v>
      </c>
      <c r="L50" s="56" t="s">
        <v>4</v>
      </c>
      <c r="M50" s="57"/>
      <c r="N50" s="52"/>
      <c r="O50" s="52"/>
      <c r="P50" s="58"/>
      <c r="Q50" s="52"/>
      <c r="R50" s="52"/>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11"/>
        <v>625000</v>
      </c>
      <c r="BB50" s="60">
        <f t="shared" si="12"/>
        <v>625000</v>
      </c>
      <c r="BC50" s="48" t="str">
        <f t="shared" si="13"/>
        <v>INR  Six Lakh Twenty Five Thousand    Only</v>
      </c>
      <c r="IA50" s="14">
        <v>7.4</v>
      </c>
      <c r="IB50" s="18" t="s">
        <v>97</v>
      </c>
      <c r="ID50" s="14">
        <v>5</v>
      </c>
      <c r="IE50" s="15" t="s">
        <v>78</v>
      </c>
      <c r="IF50" s="15"/>
      <c r="IG50" s="15"/>
      <c r="IH50" s="15"/>
      <c r="II50" s="15"/>
    </row>
    <row r="51" spans="1:243" s="14" customFormat="1" ht="213.75" customHeight="1">
      <c r="A51" s="49">
        <v>7.5</v>
      </c>
      <c r="B51" s="25" t="s">
        <v>98</v>
      </c>
      <c r="C51" s="35"/>
      <c r="D51" s="36">
        <v>5</v>
      </c>
      <c r="E51" s="50" t="s">
        <v>78</v>
      </c>
      <c r="F51" s="51">
        <v>120000</v>
      </c>
      <c r="G51" s="52"/>
      <c r="H51" s="52"/>
      <c r="I51" s="54" t="s">
        <v>36</v>
      </c>
      <c r="J51" s="55">
        <f t="shared" si="10"/>
        <v>1</v>
      </c>
      <c r="K51" s="56" t="s">
        <v>37</v>
      </c>
      <c r="L51" s="56" t="s">
        <v>4</v>
      </c>
      <c r="M51" s="57"/>
      <c r="N51" s="52"/>
      <c r="O51" s="52"/>
      <c r="P51" s="58"/>
      <c r="Q51" s="52"/>
      <c r="R51" s="52"/>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11"/>
        <v>600000</v>
      </c>
      <c r="BB51" s="60">
        <f t="shared" si="12"/>
        <v>600000</v>
      </c>
      <c r="BC51" s="48" t="str">
        <f t="shared" si="13"/>
        <v>INR  Six Lakh    Only</v>
      </c>
      <c r="IA51" s="14">
        <v>7.5</v>
      </c>
      <c r="IB51" s="18" t="s">
        <v>98</v>
      </c>
      <c r="ID51" s="14">
        <v>5</v>
      </c>
      <c r="IE51" s="15" t="s">
        <v>78</v>
      </c>
      <c r="IF51" s="15"/>
      <c r="IG51" s="15"/>
      <c r="IH51" s="15"/>
      <c r="II51" s="15"/>
    </row>
    <row r="52" spans="1:243" s="14" customFormat="1" ht="297.75" customHeight="1">
      <c r="A52" s="49">
        <v>7.6</v>
      </c>
      <c r="B52" s="25" t="s">
        <v>99</v>
      </c>
      <c r="C52" s="35"/>
      <c r="D52" s="36">
        <v>1</v>
      </c>
      <c r="E52" s="50" t="s">
        <v>78</v>
      </c>
      <c r="F52" s="51">
        <v>120000</v>
      </c>
      <c r="G52" s="52"/>
      <c r="H52" s="52"/>
      <c r="I52" s="54" t="s">
        <v>36</v>
      </c>
      <c r="J52" s="55">
        <f t="shared" si="10"/>
        <v>1</v>
      </c>
      <c r="K52" s="56" t="s">
        <v>37</v>
      </c>
      <c r="L52" s="56" t="s">
        <v>4</v>
      </c>
      <c r="M52" s="57"/>
      <c r="N52" s="52"/>
      <c r="O52" s="52"/>
      <c r="P52" s="58"/>
      <c r="Q52" s="52"/>
      <c r="R52" s="52"/>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11"/>
        <v>120000</v>
      </c>
      <c r="BB52" s="60">
        <f t="shared" si="12"/>
        <v>120000</v>
      </c>
      <c r="BC52" s="48" t="str">
        <f t="shared" si="13"/>
        <v>INR  One Lakh Twenty Thousand    Only</v>
      </c>
      <c r="IA52" s="14">
        <v>7.6</v>
      </c>
      <c r="IB52" s="18" t="s">
        <v>99</v>
      </c>
      <c r="ID52" s="14">
        <v>1</v>
      </c>
      <c r="IE52" s="15" t="s">
        <v>78</v>
      </c>
      <c r="IF52" s="15"/>
      <c r="IG52" s="15"/>
      <c r="IH52" s="15"/>
      <c r="II52" s="15"/>
    </row>
    <row r="53" spans="1:243" s="14" customFormat="1" ht="24.75" customHeight="1">
      <c r="A53" s="34">
        <v>8</v>
      </c>
      <c r="B53" s="23" t="s">
        <v>100</v>
      </c>
      <c r="C53" s="35"/>
      <c r="D53" s="36"/>
      <c r="E53" s="37"/>
      <c r="F53" s="38"/>
      <c r="G53" s="39"/>
      <c r="H53" s="39"/>
      <c r="I53" s="40"/>
      <c r="J53" s="41"/>
      <c r="K53" s="42"/>
      <c r="L53" s="42"/>
      <c r="M53" s="43"/>
      <c r="N53" s="44"/>
      <c r="O53" s="44"/>
      <c r="P53" s="45"/>
      <c r="Q53" s="44"/>
      <c r="R53" s="44"/>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6"/>
      <c r="BB53" s="47"/>
      <c r="BC53" s="48"/>
      <c r="IA53" s="14">
        <v>8</v>
      </c>
      <c r="IB53" s="14" t="s">
        <v>100</v>
      </c>
      <c r="IE53" s="15"/>
      <c r="IF53" s="15"/>
      <c r="IG53" s="15"/>
      <c r="IH53" s="15"/>
      <c r="II53" s="15"/>
    </row>
    <row r="54" spans="1:243" s="14" customFormat="1" ht="246.75" customHeight="1">
      <c r="A54" s="49">
        <v>8.1</v>
      </c>
      <c r="B54" s="63" t="s">
        <v>101</v>
      </c>
      <c r="C54" s="35"/>
      <c r="D54" s="36">
        <v>100</v>
      </c>
      <c r="E54" s="50" t="s">
        <v>55</v>
      </c>
      <c r="F54" s="51">
        <v>236</v>
      </c>
      <c r="G54" s="52"/>
      <c r="H54" s="52"/>
      <c r="I54" s="54" t="s">
        <v>36</v>
      </c>
      <c r="J54" s="55">
        <f aca="true" t="shared" si="14" ref="J54:J60">IF(I54="Less(-)",-1,1)</f>
        <v>1</v>
      </c>
      <c r="K54" s="56" t="s">
        <v>37</v>
      </c>
      <c r="L54" s="56" t="s">
        <v>4</v>
      </c>
      <c r="M54" s="57"/>
      <c r="N54" s="52"/>
      <c r="O54" s="52"/>
      <c r="P54" s="58"/>
      <c r="Q54" s="52"/>
      <c r="R54" s="52"/>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aca="true" t="shared" si="15" ref="BA54:BA60">total_amount_ba($B$2,$D$2,D54,F54,J54,K54,M54)</f>
        <v>23600</v>
      </c>
      <c r="BB54" s="60">
        <f aca="true" t="shared" si="16" ref="BB54:BB60">BA54+SUM(N54:AZ54)</f>
        <v>23600</v>
      </c>
      <c r="BC54" s="48" t="str">
        <f aca="true" t="shared" si="17" ref="BC54:BC60">SpellNumber(L54,BB54)</f>
        <v>INR  Twenty Three Thousand Six Hundred    Only</v>
      </c>
      <c r="IA54" s="14">
        <v>8.1</v>
      </c>
      <c r="IB54" s="18" t="s">
        <v>101</v>
      </c>
      <c r="ID54" s="14">
        <v>100</v>
      </c>
      <c r="IE54" s="15" t="s">
        <v>55</v>
      </c>
      <c r="IF54" s="15"/>
      <c r="IG54" s="15"/>
      <c r="IH54" s="15"/>
      <c r="II54" s="15"/>
    </row>
    <row r="55" spans="1:243" s="14" customFormat="1" ht="321" customHeight="1">
      <c r="A55" s="49">
        <v>8.2</v>
      </c>
      <c r="B55" s="20" t="s">
        <v>102</v>
      </c>
      <c r="C55" s="35"/>
      <c r="D55" s="36">
        <v>13000</v>
      </c>
      <c r="E55" s="50" t="s">
        <v>54</v>
      </c>
      <c r="F55" s="51">
        <v>550</v>
      </c>
      <c r="G55" s="52"/>
      <c r="H55" s="52"/>
      <c r="I55" s="54" t="s">
        <v>36</v>
      </c>
      <c r="J55" s="55">
        <f t="shared" si="14"/>
        <v>1</v>
      </c>
      <c r="K55" s="56" t="s">
        <v>37</v>
      </c>
      <c r="L55" s="56" t="s">
        <v>4</v>
      </c>
      <c r="M55" s="57"/>
      <c r="N55" s="52"/>
      <c r="O55" s="52"/>
      <c r="P55" s="58"/>
      <c r="Q55" s="52"/>
      <c r="R55" s="52"/>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15"/>
        <v>7150000</v>
      </c>
      <c r="BB55" s="60">
        <f t="shared" si="16"/>
        <v>7150000</v>
      </c>
      <c r="BC55" s="48" t="str">
        <f t="shared" si="17"/>
        <v>INR  Seventy One Lakh Fifty Thousand    Only</v>
      </c>
      <c r="IA55" s="14">
        <v>8.2</v>
      </c>
      <c r="IB55" s="14" t="s">
        <v>102</v>
      </c>
      <c r="ID55" s="14">
        <v>13000</v>
      </c>
      <c r="IE55" s="15" t="s">
        <v>54</v>
      </c>
      <c r="IF55" s="15"/>
      <c r="IG55" s="15"/>
      <c r="IH55" s="15"/>
      <c r="II55" s="15"/>
    </row>
    <row r="56" spans="1:243" s="14" customFormat="1" ht="155.25" customHeight="1">
      <c r="A56" s="49">
        <v>8.3</v>
      </c>
      <c r="B56" s="20" t="s">
        <v>103</v>
      </c>
      <c r="C56" s="35"/>
      <c r="D56" s="36">
        <v>550</v>
      </c>
      <c r="E56" s="50" t="s">
        <v>55</v>
      </c>
      <c r="F56" s="51">
        <v>360</v>
      </c>
      <c r="G56" s="52"/>
      <c r="H56" s="52"/>
      <c r="I56" s="54" t="s">
        <v>36</v>
      </c>
      <c r="J56" s="55">
        <f t="shared" si="14"/>
        <v>1</v>
      </c>
      <c r="K56" s="56" t="s">
        <v>37</v>
      </c>
      <c r="L56" s="56" t="s">
        <v>4</v>
      </c>
      <c r="M56" s="57"/>
      <c r="N56" s="52"/>
      <c r="O56" s="52"/>
      <c r="P56" s="58"/>
      <c r="Q56" s="52"/>
      <c r="R56" s="52"/>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15"/>
        <v>198000</v>
      </c>
      <c r="BB56" s="60">
        <f t="shared" si="16"/>
        <v>198000</v>
      </c>
      <c r="BC56" s="48" t="str">
        <f t="shared" si="17"/>
        <v>INR  One Lakh Ninety Eight Thousand    Only</v>
      </c>
      <c r="IA56" s="14">
        <v>8.3</v>
      </c>
      <c r="IB56" s="18" t="s">
        <v>103</v>
      </c>
      <c r="ID56" s="14">
        <v>550</v>
      </c>
      <c r="IE56" s="15" t="s">
        <v>55</v>
      </c>
      <c r="IF56" s="15"/>
      <c r="IG56" s="15"/>
      <c r="IH56" s="15"/>
      <c r="II56" s="15"/>
    </row>
    <row r="57" spans="1:243" s="14" customFormat="1" ht="129" customHeight="1">
      <c r="A57" s="49">
        <v>8.4</v>
      </c>
      <c r="B57" s="48" t="s">
        <v>104</v>
      </c>
      <c r="C57" s="35"/>
      <c r="D57" s="36">
        <v>1000</v>
      </c>
      <c r="E57" s="50" t="s">
        <v>55</v>
      </c>
      <c r="F57" s="51">
        <v>333</v>
      </c>
      <c r="G57" s="52"/>
      <c r="H57" s="52"/>
      <c r="I57" s="54" t="s">
        <v>36</v>
      </c>
      <c r="J57" s="55">
        <f t="shared" si="14"/>
        <v>1</v>
      </c>
      <c r="K57" s="56" t="s">
        <v>37</v>
      </c>
      <c r="L57" s="56" t="s">
        <v>4</v>
      </c>
      <c r="M57" s="57"/>
      <c r="N57" s="52"/>
      <c r="O57" s="52"/>
      <c r="P57" s="58"/>
      <c r="Q57" s="52"/>
      <c r="R57" s="52"/>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15"/>
        <v>333000</v>
      </c>
      <c r="BB57" s="60">
        <f t="shared" si="16"/>
        <v>333000</v>
      </c>
      <c r="BC57" s="48" t="str">
        <f t="shared" si="17"/>
        <v>INR  Three Lakh Thirty Three Thousand    Only</v>
      </c>
      <c r="IA57" s="14">
        <v>8.4</v>
      </c>
      <c r="IB57" s="18" t="s">
        <v>104</v>
      </c>
      <c r="ID57" s="14">
        <v>1000</v>
      </c>
      <c r="IE57" s="15" t="s">
        <v>55</v>
      </c>
      <c r="IF57" s="15"/>
      <c r="IG57" s="15"/>
      <c r="IH57" s="15"/>
      <c r="II57" s="15"/>
    </row>
    <row r="58" spans="1:243" s="14" customFormat="1" ht="129.75" customHeight="1">
      <c r="A58" s="49">
        <v>8.5</v>
      </c>
      <c r="B58" s="48" t="s">
        <v>105</v>
      </c>
      <c r="C58" s="35"/>
      <c r="D58" s="36">
        <v>1000</v>
      </c>
      <c r="E58" s="50" t="s">
        <v>55</v>
      </c>
      <c r="F58" s="51">
        <v>321</v>
      </c>
      <c r="G58" s="52"/>
      <c r="H58" s="52"/>
      <c r="I58" s="54" t="s">
        <v>36</v>
      </c>
      <c r="J58" s="55">
        <f t="shared" si="14"/>
        <v>1</v>
      </c>
      <c r="K58" s="56" t="s">
        <v>37</v>
      </c>
      <c r="L58" s="56" t="s">
        <v>4</v>
      </c>
      <c r="M58" s="57"/>
      <c r="N58" s="52"/>
      <c r="O58" s="52"/>
      <c r="P58" s="58"/>
      <c r="Q58" s="52"/>
      <c r="R58" s="52"/>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t="shared" si="15"/>
        <v>321000</v>
      </c>
      <c r="BB58" s="60">
        <f t="shared" si="16"/>
        <v>321000</v>
      </c>
      <c r="BC58" s="48" t="str">
        <f t="shared" si="17"/>
        <v>INR  Three Lakh Twenty One Thousand    Only</v>
      </c>
      <c r="IA58" s="14">
        <v>8.5</v>
      </c>
      <c r="IB58" s="18" t="s">
        <v>105</v>
      </c>
      <c r="ID58" s="14">
        <v>1000</v>
      </c>
      <c r="IE58" s="15" t="s">
        <v>55</v>
      </c>
      <c r="IF58" s="15"/>
      <c r="IG58" s="15"/>
      <c r="IH58" s="15"/>
      <c r="II58" s="15"/>
    </row>
    <row r="59" spans="1:243" s="14" customFormat="1" ht="133.5" customHeight="1">
      <c r="A59" s="49">
        <v>8.6</v>
      </c>
      <c r="B59" s="48" t="s">
        <v>106</v>
      </c>
      <c r="C59" s="35"/>
      <c r="D59" s="36">
        <v>1000</v>
      </c>
      <c r="E59" s="50" t="s">
        <v>55</v>
      </c>
      <c r="F59" s="51">
        <v>833</v>
      </c>
      <c r="G59" s="52"/>
      <c r="H59" s="52"/>
      <c r="I59" s="54" t="s">
        <v>36</v>
      </c>
      <c r="J59" s="55">
        <f t="shared" si="14"/>
        <v>1</v>
      </c>
      <c r="K59" s="56" t="s">
        <v>37</v>
      </c>
      <c r="L59" s="56" t="s">
        <v>4</v>
      </c>
      <c r="M59" s="57"/>
      <c r="N59" s="52"/>
      <c r="O59" s="52"/>
      <c r="P59" s="58"/>
      <c r="Q59" s="52"/>
      <c r="R59" s="52"/>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 t="shared" si="15"/>
        <v>833000</v>
      </c>
      <c r="BB59" s="60">
        <f t="shared" si="16"/>
        <v>833000</v>
      </c>
      <c r="BC59" s="48" t="str">
        <f t="shared" si="17"/>
        <v>INR  Eight Lakh Thirty Three Thousand    Only</v>
      </c>
      <c r="IA59" s="14">
        <v>8.6</v>
      </c>
      <c r="IB59" s="18" t="s">
        <v>106</v>
      </c>
      <c r="ID59" s="14">
        <v>1000</v>
      </c>
      <c r="IE59" s="15" t="s">
        <v>55</v>
      </c>
      <c r="IF59" s="15"/>
      <c r="IG59" s="15"/>
      <c r="IH59" s="15"/>
      <c r="II59" s="15"/>
    </row>
    <row r="60" spans="1:243" s="14" customFormat="1" ht="409.5">
      <c r="A60" s="49">
        <v>8.7</v>
      </c>
      <c r="B60" s="48" t="s">
        <v>107</v>
      </c>
      <c r="C60" s="35"/>
      <c r="D60" s="36">
        <v>1500</v>
      </c>
      <c r="E60" s="50" t="s">
        <v>54</v>
      </c>
      <c r="F60" s="51">
        <v>990</v>
      </c>
      <c r="G60" s="52"/>
      <c r="H60" s="52"/>
      <c r="I60" s="54" t="s">
        <v>36</v>
      </c>
      <c r="J60" s="55">
        <f t="shared" si="14"/>
        <v>1</v>
      </c>
      <c r="K60" s="56" t="s">
        <v>37</v>
      </c>
      <c r="L60" s="56" t="s">
        <v>4</v>
      </c>
      <c r="M60" s="57"/>
      <c r="N60" s="52"/>
      <c r="O60" s="52"/>
      <c r="P60" s="58"/>
      <c r="Q60" s="52"/>
      <c r="R60" s="52"/>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 t="shared" si="15"/>
        <v>1485000</v>
      </c>
      <c r="BB60" s="60">
        <f t="shared" si="16"/>
        <v>1485000</v>
      </c>
      <c r="BC60" s="48" t="str">
        <f t="shared" si="17"/>
        <v>INR  Fourteen Lakh Eighty Five Thousand    Only</v>
      </c>
      <c r="IA60" s="14">
        <v>8.7</v>
      </c>
      <c r="IB60" s="18" t="s">
        <v>107</v>
      </c>
      <c r="ID60" s="14">
        <v>1500</v>
      </c>
      <c r="IE60" s="15" t="s">
        <v>54</v>
      </c>
      <c r="IF60" s="15"/>
      <c r="IG60" s="15"/>
      <c r="IH60" s="15"/>
      <c r="II60" s="15"/>
    </row>
    <row r="61" spans="1:243" s="14" customFormat="1" ht="17.25" customHeight="1">
      <c r="A61" s="34">
        <v>9</v>
      </c>
      <c r="B61" s="65" t="s">
        <v>108</v>
      </c>
      <c r="C61" s="35"/>
      <c r="D61" s="36"/>
      <c r="E61" s="37"/>
      <c r="F61" s="38"/>
      <c r="G61" s="39"/>
      <c r="H61" s="39"/>
      <c r="I61" s="40"/>
      <c r="J61" s="41"/>
      <c r="K61" s="42"/>
      <c r="L61" s="42"/>
      <c r="M61" s="43"/>
      <c r="N61" s="44"/>
      <c r="O61" s="44"/>
      <c r="P61" s="45"/>
      <c r="Q61" s="44"/>
      <c r="R61" s="44"/>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6"/>
      <c r="BB61" s="47"/>
      <c r="BC61" s="48"/>
      <c r="IA61" s="14">
        <v>9</v>
      </c>
      <c r="IB61" s="14" t="s">
        <v>108</v>
      </c>
      <c r="IE61" s="15"/>
      <c r="IF61" s="15"/>
      <c r="IG61" s="15"/>
      <c r="IH61" s="15"/>
      <c r="II61" s="15"/>
    </row>
    <row r="62" spans="1:243" s="14" customFormat="1" ht="211.5" customHeight="1">
      <c r="A62" s="49">
        <v>9.1</v>
      </c>
      <c r="B62" s="20" t="s">
        <v>109</v>
      </c>
      <c r="C62" s="35"/>
      <c r="D62" s="36">
        <v>3000</v>
      </c>
      <c r="E62" s="50" t="s">
        <v>53</v>
      </c>
      <c r="F62" s="51">
        <v>5773</v>
      </c>
      <c r="G62" s="52"/>
      <c r="H62" s="52"/>
      <c r="I62" s="54" t="s">
        <v>36</v>
      </c>
      <c r="J62" s="55">
        <f>IF(I62="Less(-)",-1,1)</f>
        <v>1</v>
      </c>
      <c r="K62" s="56" t="s">
        <v>37</v>
      </c>
      <c r="L62" s="56" t="s">
        <v>4</v>
      </c>
      <c r="M62" s="57"/>
      <c r="N62" s="52"/>
      <c r="O62" s="52"/>
      <c r="P62" s="58"/>
      <c r="Q62" s="52"/>
      <c r="R62" s="52"/>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total_amount_ba($B$2,$D$2,D62,F62,J62,K62,M62)</f>
        <v>17319000</v>
      </c>
      <c r="BB62" s="60">
        <f>BA62+SUM(N62:AZ62)</f>
        <v>17319000</v>
      </c>
      <c r="BC62" s="48" t="str">
        <f>SpellNumber(L62,BB62)</f>
        <v>INR  One Crore Seventy Three Lakh Nineteen Thousand    Only</v>
      </c>
      <c r="IA62" s="14">
        <v>9.1</v>
      </c>
      <c r="IB62" s="14" t="s">
        <v>109</v>
      </c>
      <c r="ID62" s="14">
        <v>3000</v>
      </c>
      <c r="IE62" s="15" t="s">
        <v>53</v>
      </c>
      <c r="IF62" s="15"/>
      <c r="IG62" s="15"/>
      <c r="IH62" s="15"/>
      <c r="II62" s="15"/>
    </row>
    <row r="63" spans="1:243" s="14" customFormat="1" ht="17.25" customHeight="1">
      <c r="A63" s="34">
        <v>10</v>
      </c>
      <c r="B63" s="23" t="s">
        <v>110</v>
      </c>
      <c r="C63" s="35"/>
      <c r="D63" s="36"/>
      <c r="E63" s="37"/>
      <c r="F63" s="38"/>
      <c r="G63" s="39"/>
      <c r="H63" s="39"/>
      <c r="I63" s="40"/>
      <c r="J63" s="41"/>
      <c r="K63" s="42"/>
      <c r="L63" s="42"/>
      <c r="M63" s="43"/>
      <c r="N63" s="44"/>
      <c r="O63" s="44"/>
      <c r="P63" s="45"/>
      <c r="Q63" s="44"/>
      <c r="R63" s="44"/>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6"/>
      <c r="BB63" s="47"/>
      <c r="BC63" s="48"/>
      <c r="IA63" s="14">
        <v>10</v>
      </c>
      <c r="IB63" s="14" t="s">
        <v>110</v>
      </c>
      <c r="IE63" s="15"/>
      <c r="IF63" s="15"/>
      <c r="IG63" s="15"/>
      <c r="IH63" s="15"/>
      <c r="II63" s="15"/>
    </row>
    <row r="64" spans="1:243" s="14" customFormat="1" ht="97.5" customHeight="1">
      <c r="A64" s="49">
        <v>10.1</v>
      </c>
      <c r="B64" s="20" t="s">
        <v>111</v>
      </c>
      <c r="C64" s="35"/>
      <c r="D64" s="36">
        <v>20</v>
      </c>
      <c r="E64" s="50" t="s">
        <v>54</v>
      </c>
      <c r="F64" s="51">
        <v>181</v>
      </c>
      <c r="G64" s="52"/>
      <c r="H64" s="52"/>
      <c r="I64" s="54" t="s">
        <v>36</v>
      </c>
      <c r="J64" s="55">
        <f>IF(I64="Less(-)",-1,1)</f>
        <v>1</v>
      </c>
      <c r="K64" s="56" t="s">
        <v>37</v>
      </c>
      <c r="L64" s="56" t="s">
        <v>4</v>
      </c>
      <c r="M64" s="57"/>
      <c r="N64" s="52"/>
      <c r="O64" s="52"/>
      <c r="P64" s="58"/>
      <c r="Q64" s="52"/>
      <c r="R64" s="52"/>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total_amount_ba($B$2,$D$2,D64,F64,J64,K64,M64)</f>
        <v>3620</v>
      </c>
      <c r="BB64" s="60">
        <f>BA64+SUM(N64:AZ64)</f>
        <v>3620</v>
      </c>
      <c r="BC64" s="48" t="str">
        <f>SpellNumber(L64,BB64)</f>
        <v>INR  Three Thousand Six Hundred &amp; Twenty  Only</v>
      </c>
      <c r="IA64" s="14">
        <v>10.1</v>
      </c>
      <c r="IB64" s="14" t="s">
        <v>111</v>
      </c>
      <c r="ID64" s="14">
        <v>20</v>
      </c>
      <c r="IE64" s="15" t="s">
        <v>54</v>
      </c>
      <c r="IF64" s="15"/>
      <c r="IG64" s="15"/>
      <c r="IH64" s="15"/>
      <c r="II64" s="15"/>
    </row>
    <row r="65" spans="1:243" s="14" customFormat="1" ht="100.5" customHeight="1">
      <c r="A65" s="49">
        <v>10.2</v>
      </c>
      <c r="B65" s="20" t="s">
        <v>112</v>
      </c>
      <c r="C65" s="35"/>
      <c r="D65" s="36">
        <v>20</v>
      </c>
      <c r="E65" s="50" t="s">
        <v>54</v>
      </c>
      <c r="F65" s="51">
        <v>210</v>
      </c>
      <c r="G65" s="52"/>
      <c r="H65" s="52"/>
      <c r="I65" s="54" t="s">
        <v>36</v>
      </c>
      <c r="J65" s="55">
        <f>IF(I65="Less(-)",-1,1)</f>
        <v>1</v>
      </c>
      <c r="K65" s="56" t="s">
        <v>37</v>
      </c>
      <c r="L65" s="56" t="s">
        <v>4</v>
      </c>
      <c r="M65" s="57"/>
      <c r="N65" s="52"/>
      <c r="O65" s="52"/>
      <c r="P65" s="58"/>
      <c r="Q65" s="52"/>
      <c r="R65" s="52"/>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total_amount_ba($B$2,$D$2,D65,F65,J65,K65,M65)</f>
        <v>4200</v>
      </c>
      <c r="BB65" s="60">
        <f>BA65+SUM(N65:AZ65)</f>
        <v>4200</v>
      </c>
      <c r="BC65" s="48" t="str">
        <f>SpellNumber(L65,BB65)</f>
        <v>INR  Four Thousand Two Hundred    Only</v>
      </c>
      <c r="IA65" s="14">
        <v>10.2</v>
      </c>
      <c r="IB65" s="14" t="s">
        <v>112</v>
      </c>
      <c r="ID65" s="14">
        <v>20</v>
      </c>
      <c r="IE65" s="15" t="s">
        <v>54</v>
      </c>
      <c r="IF65" s="15"/>
      <c r="IG65" s="15"/>
      <c r="IH65" s="15"/>
      <c r="II65" s="15"/>
    </row>
    <row r="66" spans="1:243" s="14" customFormat="1" ht="216.75" customHeight="1">
      <c r="A66" s="49">
        <v>10.3</v>
      </c>
      <c r="B66" s="20" t="s">
        <v>113</v>
      </c>
      <c r="C66" s="35"/>
      <c r="D66" s="36">
        <v>5000</v>
      </c>
      <c r="E66" s="50" t="s">
        <v>54</v>
      </c>
      <c r="F66" s="51">
        <v>125</v>
      </c>
      <c r="G66" s="52"/>
      <c r="H66" s="52"/>
      <c r="I66" s="54" t="s">
        <v>36</v>
      </c>
      <c r="J66" s="55">
        <f>IF(I66="Less(-)",-1,1)</f>
        <v>1</v>
      </c>
      <c r="K66" s="56" t="s">
        <v>37</v>
      </c>
      <c r="L66" s="56" t="s">
        <v>4</v>
      </c>
      <c r="M66" s="57"/>
      <c r="N66" s="52"/>
      <c r="O66" s="52"/>
      <c r="P66" s="58"/>
      <c r="Q66" s="52"/>
      <c r="R66" s="52"/>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9">
        <f>total_amount_ba($B$2,$D$2,D66,F66,J66,K66,M66)</f>
        <v>625000</v>
      </c>
      <c r="BB66" s="60">
        <f>BA66+SUM(N66:AZ66)</f>
        <v>625000</v>
      </c>
      <c r="BC66" s="48" t="str">
        <f>SpellNumber(L66,BB66)</f>
        <v>INR  Six Lakh Twenty Five Thousand    Only</v>
      </c>
      <c r="IA66" s="14">
        <v>10.3</v>
      </c>
      <c r="IB66" s="14" t="s">
        <v>113</v>
      </c>
      <c r="ID66" s="14">
        <v>5000</v>
      </c>
      <c r="IE66" s="15" t="s">
        <v>54</v>
      </c>
      <c r="IF66" s="15"/>
      <c r="IG66" s="15"/>
      <c r="IH66" s="15"/>
      <c r="II66" s="15"/>
    </row>
    <row r="67" spans="1:243" s="14" customFormat="1" ht="123.75" customHeight="1">
      <c r="A67" s="34">
        <v>11</v>
      </c>
      <c r="B67" s="20" t="s">
        <v>114</v>
      </c>
      <c r="C67" s="35"/>
      <c r="D67" s="36">
        <v>5</v>
      </c>
      <c r="E67" s="50" t="s">
        <v>53</v>
      </c>
      <c r="F67" s="51">
        <v>60000</v>
      </c>
      <c r="G67" s="52"/>
      <c r="H67" s="52"/>
      <c r="I67" s="54" t="s">
        <v>36</v>
      </c>
      <c r="J67" s="55">
        <f>IF(I67="Less(-)",-1,1)</f>
        <v>1</v>
      </c>
      <c r="K67" s="56" t="s">
        <v>37</v>
      </c>
      <c r="L67" s="56" t="s">
        <v>4</v>
      </c>
      <c r="M67" s="57"/>
      <c r="N67" s="52"/>
      <c r="O67" s="52"/>
      <c r="P67" s="58"/>
      <c r="Q67" s="52"/>
      <c r="R67" s="52"/>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9">
        <f>total_amount_ba($B$2,$D$2,D67,F67,J67,K67,M67)</f>
        <v>300000</v>
      </c>
      <c r="BB67" s="60">
        <f>BA67+SUM(N67:AZ67)</f>
        <v>300000</v>
      </c>
      <c r="BC67" s="48" t="str">
        <f>SpellNumber(L67,BB67)</f>
        <v>INR  Three Lakh    Only</v>
      </c>
      <c r="IA67" s="14">
        <v>11</v>
      </c>
      <c r="IB67" s="14" t="s">
        <v>114</v>
      </c>
      <c r="ID67" s="14">
        <v>5</v>
      </c>
      <c r="IE67" s="15" t="s">
        <v>53</v>
      </c>
      <c r="IF67" s="15"/>
      <c r="IG67" s="15"/>
      <c r="IH67" s="15"/>
      <c r="II67" s="15"/>
    </row>
    <row r="68" spans="1:243" s="14" customFormat="1" ht="78" customHeight="1">
      <c r="A68" s="34">
        <v>12</v>
      </c>
      <c r="B68" s="20" t="s">
        <v>115</v>
      </c>
      <c r="C68" s="35"/>
      <c r="D68" s="36">
        <v>40</v>
      </c>
      <c r="E68" s="50" t="s">
        <v>54</v>
      </c>
      <c r="F68" s="51">
        <v>40</v>
      </c>
      <c r="G68" s="52"/>
      <c r="H68" s="52"/>
      <c r="I68" s="54" t="s">
        <v>36</v>
      </c>
      <c r="J68" s="55">
        <f>IF(I68="Less(-)",-1,1)</f>
        <v>1</v>
      </c>
      <c r="K68" s="56" t="s">
        <v>37</v>
      </c>
      <c r="L68" s="56" t="s">
        <v>4</v>
      </c>
      <c r="M68" s="57"/>
      <c r="N68" s="52"/>
      <c r="O68" s="52"/>
      <c r="P68" s="58"/>
      <c r="Q68" s="52"/>
      <c r="R68" s="52"/>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9">
        <f>total_amount_ba($B$2,$D$2,D68,F68,J68,K68,M68)</f>
        <v>1600</v>
      </c>
      <c r="BB68" s="60">
        <f>BA68+SUM(N68:AZ68)</f>
        <v>1600</v>
      </c>
      <c r="BC68" s="48" t="str">
        <f>SpellNumber(L68,BB68)</f>
        <v>INR  One Thousand Six Hundred    Only</v>
      </c>
      <c r="IA68" s="14">
        <v>12</v>
      </c>
      <c r="IB68" s="14" t="s">
        <v>115</v>
      </c>
      <c r="ID68" s="14">
        <v>40</v>
      </c>
      <c r="IE68" s="15" t="s">
        <v>54</v>
      </c>
      <c r="IF68" s="15"/>
      <c r="IG68" s="15"/>
      <c r="IH68" s="15"/>
      <c r="II68" s="15"/>
    </row>
    <row r="69" spans="1:243" s="14" customFormat="1" ht="285.75" customHeight="1">
      <c r="A69" s="34">
        <v>13</v>
      </c>
      <c r="B69" s="25" t="s">
        <v>116</v>
      </c>
      <c r="C69" s="35"/>
      <c r="D69" s="36"/>
      <c r="E69" s="37"/>
      <c r="F69" s="38"/>
      <c r="G69" s="39"/>
      <c r="H69" s="39"/>
      <c r="I69" s="40"/>
      <c r="J69" s="41"/>
      <c r="K69" s="42"/>
      <c r="L69" s="42"/>
      <c r="M69" s="43"/>
      <c r="N69" s="44"/>
      <c r="O69" s="44"/>
      <c r="P69" s="45"/>
      <c r="Q69" s="44"/>
      <c r="R69" s="44"/>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6"/>
      <c r="BB69" s="47"/>
      <c r="BC69" s="48"/>
      <c r="IA69" s="14">
        <v>13</v>
      </c>
      <c r="IB69" s="14" t="s">
        <v>116</v>
      </c>
      <c r="IE69" s="15"/>
      <c r="IF69" s="15"/>
      <c r="IG69" s="15"/>
      <c r="IH69" s="15"/>
      <c r="II69" s="15"/>
    </row>
    <row r="70" spans="1:243" s="14" customFormat="1" ht="17.25" customHeight="1">
      <c r="A70" s="49">
        <v>13.1</v>
      </c>
      <c r="B70" s="26" t="s">
        <v>117</v>
      </c>
      <c r="C70" s="35"/>
      <c r="D70" s="36">
        <v>2</v>
      </c>
      <c r="E70" s="50" t="s">
        <v>121</v>
      </c>
      <c r="F70" s="51">
        <v>1285</v>
      </c>
      <c r="G70" s="52"/>
      <c r="H70" s="52"/>
      <c r="I70" s="54" t="s">
        <v>36</v>
      </c>
      <c r="J70" s="55">
        <f>IF(I70="Less(-)",-1,1)</f>
        <v>1</v>
      </c>
      <c r="K70" s="56" t="s">
        <v>37</v>
      </c>
      <c r="L70" s="56" t="s">
        <v>4</v>
      </c>
      <c r="M70" s="57"/>
      <c r="N70" s="52"/>
      <c r="O70" s="52"/>
      <c r="P70" s="58"/>
      <c r="Q70" s="52"/>
      <c r="R70" s="52"/>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9">
        <f>total_amount_ba($B$2,$D$2,D70,F70,J70,K70,M70)</f>
        <v>2570</v>
      </c>
      <c r="BB70" s="60">
        <f>BA70+SUM(N70:AZ70)</f>
        <v>2570</v>
      </c>
      <c r="BC70" s="48" t="str">
        <f>SpellNumber(L70,BB70)</f>
        <v>INR  Two Thousand Five Hundred &amp; Seventy  Only</v>
      </c>
      <c r="IA70" s="14">
        <v>13.1</v>
      </c>
      <c r="IB70" s="14" t="s">
        <v>117</v>
      </c>
      <c r="ID70" s="14">
        <v>2</v>
      </c>
      <c r="IE70" s="15" t="s">
        <v>121</v>
      </c>
      <c r="IF70" s="15"/>
      <c r="IG70" s="15"/>
      <c r="IH70" s="15"/>
      <c r="II70" s="15"/>
    </row>
    <row r="71" spans="1:243" s="14" customFormat="1" ht="17.25" customHeight="1">
      <c r="A71" s="49">
        <v>13.2</v>
      </c>
      <c r="B71" s="26" t="s">
        <v>118</v>
      </c>
      <c r="C71" s="35"/>
      <c r="D71" s="36">
        <v>2</v>
      </c>
      <c r="E71" s="50" t="s">
        <v>121</v>
      </c>
      <c r="F71" s="51">
        <v>1790</v>
      </c>
      <c r="G71" s="52"/>
      <c r="H71" s="52"/>
      <c r="I71" s="54" t="s">
        <v>36</v>
      </c>
      <c r="J71" s="55">
        <f>IF(I71="Less(-)",-1,1)</f>
        <v>1</v>
      </c>
      <c r="K71" s="56" t="s">
        <v>37</v>
      </c>
      <c r="L71" s="56" t="s">
        <v>4</v>
      </c>
      <c r="M71" s="57"/>
      <c r="N71" s="52"/>
      <c r="O71" s="52"/>
      <c r="P71" s="58"/>
      <c r="Q71" s="52"/>
      <c r="R71" s="52"/>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9">
        <f>total_amount_ba($B$2,$D$2,D71,F71,J71,K71,M71)</f>
        <v>3580</v>
      </c>
      <c r="BB71" s="60">
        <f>BA71+SUM(N71:AZ71)</f>
        <v>3580</v>
      </c>
      <c r="BC71" s="48" t="str">
        <f>SpellNumber(L71,BB71)</f>
        <v>INR  Three Thousand Five Hundred &amp; Eighty  Only</v>
      </c>
      <c r="IA71" s="14">
        <v>13.2</v>
      </c>
      <c r="IB71" s="14" t="s">
        <v>118</v>
      </c>
      <c r="ID71" s="14">
        <v>2</v>
      </c>
      <c r="IE71" s="15" t="s">
        <v>121</v>
      </c>
      <c r="IF71" s="15"/>
      <c r="IG71" s="15"/>
      <c r="IH71" s="15"/>
      <c r="II71" s="15"/>
    </row>
    <row r="72" spans="1:243" s="14" customFormat="1" ht="17.25" customHeight="1">
      <c r="A72" s="49">
        <v>13.3</v>
      </c>
      <c r="B72" s="26" t="s">
        <v>119</v>
      </c>
      <c r="C72" s="35"/>
      <c r="D72" s="36">
        <v>2</v>
      </c>
      <c r="E72" s="50" t="s">
        <v>121</v>
      </c>
      <c r="F72" s="51">
        <v>2670</v>
      </c>
      <c r="G72" s="52"/>
      <c r="H72" s="52"/>
      <c r="I72" s="54" t="s">
        <v>36</v>
      </c>
      <c r="J72" s="55">
        <f>IF(I72="Less(-)",-1,1)</f>
        <v>1</v>
      </c>
      <c r="K72" s="56" t="s">
        <v>37</v>
      </c>
      <c r="L72" s="56" t="s">
        <v>4</v>
      </c>
      <c r="M72" s="57"/>
      <c r="N72" s="52"/>
      <c r="O72" s="52"/>
      <c r="P72" s="58"/>
      <c r="Q72" s="52"/>
      <c r="R72" s="52"/>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9">
        <f>total_amount_ba($B$2,$D$2,D72,F72,J72,K72,M72)</f>
        <v>5340</v>
      </c>
      <c r="BB72" s="60">
        <f>BA72+SUM(N72:AZ72)</f>
        <v>5340</v>
      </c>
      <c r="BC72" s="48" t="str">
        <f>SpellNumber(L72,BB72)</f>
        <v>INR  Five Thousand Three Hundred &amp; Forty  Only</v>
      </c>
      <c r="IA72" s="14">
        <v>13.3</v>
      </c>
      <c r="IB72" s="14" t="s">
        <v>119</v>
      </c>
      <c r="ID72" s="14">
        <v>2</v>
      </c>
      <c r="IE72" s="15" t="s">
        <v>121</v>
      </c>
      <c r="IF72" s="15"/>
      <c r="IG72" s="15"/>
      <c r="IH72" s="15"/>
      <c r="II72" s="15"/>
    </row>
    <row r="73" spans="1:243" s="14" customFormat="1" ht="17.25" customHeight="1">
      <c r="A73" s="49">
        <v>13.4</v>
      </c>
      <c r="B73" s="26" t="s">
        <v>120</v>
      </c>
      <c r="C73" s="35"/>
      <c r="D73" s="36">
        <v>2</v>
      </c>
      <c r="E73" s="50" t="s">
        <v>121</v>
      </c>
      <c r="F73" s="51">
        <v>4860</v>
      </c>
      <c r="G73" s="52"/>
      <c r="H73" s="52"/>
      <c r="I73" s="54" t="s">
        <v>36</v>
      </c>
      <c r="J73" s="55">
        <f>IF(I73="Less(-)",-1,1)</f>
        <v>1</v>
      </c>
      <c r="K73" s="56" t="s">
        <v>37</v>
      </c>
      <c r="L73" s="56" t="s">
        <v>4</v>
      </c>
      <c r="M73" s="57"/>
      <c r="N73" s="52"/>
      <c r="O73" s="52"/>
      <c r="P73" s="58"/>
      <c r="Q73" s="52"/>
      <c r="R73" s="52"/>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9">
        <f>total_amount_ba($B$2,$D$2,D73,F73,J73,K73,M73)</f>
        <v>9720</v>
      </c>
      <c r="BB73" s="60">
        <f>BA73+SUM(N73:AZ73)</f>
        <v>9720</v>
      </c>
      <c r="BC73" s="48" t="str">
        <f>SpellNumber(L73,BB73)</f>
        <v>INR  Nine Thousand Seven Hundred &amp; Twenty  Only</v>
      </c>
      <c r="IA73" s="14">
        <v>13.4</v>
      </c>
      <c r="IB73" s="14" t="s">
        <v>120</v>
      </c>
      <c r="ID73" s="14">
        <v>2</v>
      </c>
      <c r="IE73" s="15" t="s">
        <v>121</v>
      </c>
      <c r="IF73" s="15"/>
      <c r="IG73" s="15"/>
      <c r="IH73" s="15"/>
      <c r="II73" s="15"/>
    </row>
    <row r="74" spans="1:243" s="14" customFormat="1" ht="341.25" customHeight="1">
      <c r="A74" s="34">
        <v>14</v>
      </c>
      <c r="B74" s="25" t="s">
        <v>122</v>
      </c>
      <c r="C74" s="35"/>
      <c r="D74" s="36"/>
      <c r="E74" s="37"/>
      <c r="F74" s="38"/>
      <c r="G74" s="39"/>
      <c r="H74" s="39"/>
      <c r="I74" s="40"/>
      <c r="J74" s="41"/>
      <c r="K74" s="42"/>
      <c r="L74" s="42"/>
      <c r="M74" s="43"/>
      <c r="N74" s="44"/>
      <c r="O74" s="44"/>
      <c r="P74" s="45"/>
      <c r="Q74" s="44"/>
      <c r="R74" s="44"/>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6"/>
      <c r="BB74" s="47"/>
      <c r="BC74" s="48"/>
      <c r="IA74" s="14">
        <v>14</v>
      </c>
      <c r="IB74" s="14" t="s">
        <v>122</v>
      </c>
      <c r="IE74" s="15"/>
      <c r="IF74" s="15"/>
      <c r="IG74" s="15"/>
      <c r="IH74" s="15"/>
      <c r="II74" s="15"/>
    </row>
    <row r="75" spans="1:243" s="14" customFormat="1" ht="17.25" customHeight="1">
      <c r="A75" s="49">
        <v>14.1</v>
      </c>
      <c r="B75" s="26" t="s">
        <v>123</v>
      </c>
      <c r="C75" s="35"/>
      <c r="D75" s="36">
        <v>2</v>
      </c>
      <c r="E75" s="50" t="s">
        <v>121</v>
      </c>
      <c r="F75" s="51">
        <v>1165</v>
      </c>
      <c r="G75" s="52"/>
      <c r="H75" s="52"/>
      <c r="I75" s="54" t="s">
        <v>36</v>
      </c>
      <c r="J75" s="55">
        <f aca="true" t="shared" si="18" ref="J75:J83">IF(I75="Less(-)",-1,1)</f>
        <v>1</v>
      </c>
      <c r="K75" s="56" t="s">
        <v>37</v>
      </c>
      <c r="L75" s="56" t="s">
        <v>4</v>
      </c>
      <c r="M75" s="57"/>
      <c r="N75" s="52"/>
      <c r="O75" s="52"/>
      <c r="P75" s="58"/>
      <c r="Q75" s="52"/>
      <c r="R75" s="52"/>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 aca="true" t="shared" si="19" ref="BA75:BA83">total_amount_ba($B$2,$D$2,D75,F75,J75,K75,M75)</f>
        <v>2330</v>
      </c>
      <c r="BB75" s="60">
        <f aca="true" t="shared" si="20" ref="BB75:BB83">BA75+SUM(N75:AZ75)</f>
        <v>2330</v>
      </c>
      <c r="BC75" s="48" t="str">
        <f aca="true" t="shared" si="21" ref="BC75:BC83">SpellNumber(L75,BB75)</f>
        <v>INR  Two Thousand Three Hundred &amp; Thirty  Only</v>
      </c>
      <c r="IA75" s="14">
        <v>14.1</v>
      </c>
      <c r="IB75" s="14" t="s">
        <v>123</v>
      </c>
      <c r="ID75" s="14">
        <v>2</v>
      </c>
      <c r="IE75" s="15" t="s">
        <v>121</v>
      </c>
      <c r="IF75" s="15"/>
      <c r="IG75" s="15"/>
      <c r="IH75" s="15"/>
      <c r="II75" s="15"/>
    </row>
    <row r="76" spans="1:243" s="14" customFormat="1" ht="17.25" customHeight="1">
      <c r="A76" s="49">
        <v>14.2</v>
      </c>
      <c r="B76" s="26" t="s">
        <v>124</v>
      </c>
      <c r="C76" s="35"/>
      <c r="D76" s="36">
        <v>2</v>
      </c>
      <c r="E76" s="50" t="s">
        <v>121</v>
      </c>
      <c r="F76" s="51">
        <v>1345</v>
      </c>
      <c r="G76" s="52"/>
      <c r="H76" s="52"/>
      <c r="I76" s="54" t="s">
        <v>36</v>
      </c>
      <c r="J76" s="55">
        <f t="shared" si="18"/>
        <v>1</v>
      </c>
      <c r="K76" s="56" t="s">
        <v>37</v>
      </c>
      <c r="L76" s="56" t="s">
        <v>4</v>
      </c>
      <c r="M76" s="57"/>
      <c r="N76" s="52"/>
      <c r="O76" s="52"/>
      <c r="P76" s="58"/>
      <c r="Q76" s="52"/>
      <c r="R76" s="52"/>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9">
        <f t="shared" si="19"/>
        <v>2690</v>
      </c>
      <c r="BB76" s="60">
        <f t="shared" si="20"/>
        <v>2690</v>
      </c>
      <c r="BC76" s="48" t="str">
        <f t="shared" si="21"/>
        <v>INR  Two Thousand Six Hundred &amp; Ninety  Only</v>
      </c>
      <c r="IA76" s="14">
        <v>14.2</v>
      </c>
      <c r="IB76" s="14" t="s">
        <v>124</v>
      </c>
      <c r="ID76" s="14">
        <v>2</v>
      </c>
      <c r="IE76" s="15" t="s">
        <v>121</v>
      </c>
      <c r="IF76" s="15"/>
      <c r="IG76" s="15"/>
      <c r="IH76" s="15"/>
      <c r="II76" s="15"/>
    </row>
    <row r="77" spans="1:243" s="14" customFormat="1" ht="17.25" customHeight="1">
      <c r="A77" s="49">
        <v>14.3</v>
      </c>
      <c r="B77" s="26" t="s">
        <v>126</v>
      </c>
      <c r="C77" s="35"/>
      <c r="D77" s="36">
        <v>2</v>
      </c>
      <c r="E77" s="50" t="s">
        <v>121</v>
      </c>
      <c r="F77" s="51">
        <v>2000</v>
      </c>
      <c r="G77" s="52"/>
      <c r="H77" s="52"/>
      <c r="I77" s="54" t="s">
        <v>36</v>
      </c>
      <c r="J77" s="55">
        <f t="shared" si="18"/>
        <v>1</v>
      </c>
      <c r="K77" s="56" t="s">
        <v>37</v>
      </c>
      <c r="L77" s="56" t="s">
        <v>4</v>
      </c>
      <c r="M77" s="57"/>
      <c r="N77" s="52"/>
      <c r="O77" s="52"/>
      <c r="P77" s="58"/>
      <c r="Q77" s="52"/>
      <c r="R77" s="52"/>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9">
        <f t="shared" si="19"/>
        <v>4000</v>
      </c>
      <c r="BB77" s="60">
        <f t="shared" si="20"/>
        <v>4000</v>
      </c>
      <c r="BC77" s="48" t="str">
        <f t="shared" si="21"/>
        <v>INR  Four Thousand    Only</v>
      </c>
      <c r="IA77" s="14">
        <v>14.3</v>
      </c>
      <c r="IB77" s="14" t="s">
        <v>126</v>
      </c>
      <c r="ID77" s="14">
        <v>2</v>
      </c>
      <c r="IE77" s="15" t="s">
        <v>121</v>
      </c>
      <c r="IF77" s="15"/>
      <c r="IG77" s="15"/>
      <c r="IH77" s="15"/>
      <c r="II77" s="15"/>
    </row>
    <row r="78" spans="1:243" s="14" customFormat="1" ht="17.25" customHeight="1">
      <c r="A78" s="49">
        <v>14.4</v>
      </c>
      <c r="B78" s="26" t="s">
        <v>125</v>
      </c>
      <c r="C78" s="35"/>
      <c r="D78" s="36">
        <v>2</v>
      </c>
      <c r="E78" s="50" t="s">
        <v>121</v>
      </c>
      <c r="F78" s="51">
        <v>3370</v>
      </c>
      <c r="G78" s="52"/>
      <c r="H78" s="52"/>
      <c r="I78" s="54" t="s">
        <v>36</v>
      </c>
      <c r="J78" s="55">
        <f t="shared" si="18"/>
        <v>1</v>
      </c>
      <c r="K78" s="56" t="s">
        <v>37</v>
      </c>
      <c r="L78" s="56" t="s">
        <v>4</v>
      </c>
      <c r="M78" s="57"/>
      <c r="N78" s="52"/>
      <c r="O78" s="52"/>
      <c r="P78" s="58"/>
      <c r="Q78" s="52"/>
      <c r="R78" s="52"/>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9">
        <f t="shared" si="19"/>
        <v>6740</v>
      </c>
      <c r="BB78" s="60">
        <f t="shared" si="20"/>
        <v>6740</v>
      </c>
      <c r="BC78" s="48" t="str">
        <f t="shared" si="21"/>
        <v>INR  Six Thousand Seven Hundred &amp; Forty  Only</v>
      </c>
      <c r="IA78" s="14">
        <v>14.4</v>
      </c>
      <c r="IB78" s="14" t="s">
        <v>125</v>
      </c>
      <c r="ID78" s="14">
        <v>2</v>
      </c>
      <c r="IE78" s="15" t="s">
        <v>121</v>
      </c>
      <c r="IF78" s="15"/>
      <c r="IG78" s="15"/>
      <c r="IH78" s="15"/>
      <c r="II78" s="15"/>
    </row>
    <row r="79" spans="1:243" s="14" customFormat="1" ht="17.25" customHeight="1">
      <c r="A79" s="49">
        <v>14.5</v>
      </c>
      <c r="B79" s="26" t="s">
        <v>127</v>
      </c>
      <c r="C79" s="35"/>
      <c r="D79" s="36">
        <v>2</v>
      </c>
      <c r="E79" s="50" t="s">
        <v>121</v>
      </c>
      <c r="F79" s="51">
        <v>4740</v>
      </c>
      <c r="G79" s="52"/>
      <c r="H79" s="52"/>
      <c r="I79" s="54" t="s">
        <v>36</v>
      </c>
      <c r="J79" s="55">
        <f t="shared" si="18"/>
        <v>1</v>
      </c>
      <c r="K79" s="56" t="s">
        <v>37</v>
      </c>
      <c r="L79" s="56" t="s">
        <v>4</v>
      </c>
      <c r="M79" s="57"/>
      <c r="N79" s="52"/>
      <c r="O79" s="52"/>
      <c r="P79" s="58"/>
      <c r="Q79" s="52"/>
      <c r="R79" s="52"/>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9">
        <f t="shared" si="19"/>
        <v>9480</v>
      </c>
      <c r="BB79" s="60">
        <f t="shared" si="20"/>
        <v>9480</v>
      </c>
      <c r="BC79" s="48" t="str">
        <f t="shared" si="21"/>
        <v>INR  Nine Thousand Four Hundred &amp; Eighty  Only</v>
      </c>
      <c r="IA79" s="14">
        <v>14.5</v>
      </c>
      <c r="IB79" s="14" t="s">
        <v>127</v>
      </c>
      <c r="ID79" s="14">
        <v>2</v>
      </c>
      <c r="IE79" s="15" t="s">
        <v>121</v>
      </c>
      <c r="IF79" s="15"/>
      <c r="IG79" s="15"/>
      <c r="IH79" s="15"/>
      <c r="II79" s="15"/>
    </row>
    <row r="80" spans="1:243" s="14" customFormat="1" ht="17.25" customHeight="1">
      <c r="A80" s="49">
        <v>14.6</v>
      </c>
      <c r="B80" s="26" t="s">
        <v>128</v>
      </c>
      <c r="C80" s="35"/>
      <c r="D80" s="36">
        <v>2</v>
      </c>
      <c r="E80" s="50" t="s">
        <v>121</v>
      </c>
      <c r="F80" s="51">
        <v>8645</v>
      </c>
      <c r="G80" s="52"/>
      <c r="H80" s="52"/>
      <c r="I80" s="54" t="s">
        <v>36</v>
      </c>
      <c r="J80" s="55">
        <f t="shared" si="18"/>
        <v>1</v>
      </c>
      <c r="K80" s="56" t="s">
        <v>37</v>
      </c>
      <c r="L80" s="56" t="s">
        <v>4</v>
      </c>
      <c r="M80" s="57"/>
      <c r="N80" s="52"/>
      <c r="O80" s="52"/>
      <c r="P80" s="58"/>
      <c r="Q80" s="52"/>
      <c r="R80" s="52"/>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9">
        <f t="shared" si="19"/>
        <v>17290</v>
      </c>
      <c r="BB80" s="60">
        <f t="shared" si="20"/>
        <v>17290</v>
      </c>
      <c r="BC80" s="48" t="str">
        <f t="shared" si="21"/>
        <v>INR  Seventeen Thousand Two Hundred &amp; Ninety  Only</v>
      </c>
      <c r="IA80" s="14">
        <v>14.6</v>
      </c>
      <c r="IB80" s="14" t="s">
        <v>128</v>
      </c>
      <c r="ID80" s="14">
        <v>2</v>
      </c>
      <c r="IE80" s="15" t="s">
        <v>121</v>
      </c>
      <c r="IF80" s="15"/>
      <c r="IG80" s="15"/>
      <c r="IH80" s="15"/>
      <c r="II80" s="15"/>
    </row>
    <row r="81" spans="1:243" s="14" customFormat="1" ht="17.25" customHeight="1">
      <c r="A81" s="49">
        <v>14.7</v>
      </c>
      <c r="B81" s="26" t="s">
        <v>129</v>
      </c>
      <c r="C81" s="35"/>
      <c r="D81" s="36">
        <v>2</v>
      </c>
      <c r="E81" s="50" t="s">
        <v>121</v>
      </c>
      <c r="F81" s="51">
        <v>10165</v>
      </c>
      <c r="G81" s="52"/>
      <c r="H81" s="52"/>
      <c r="I81" s="54" t="s">
        <v>36</v>
      </c>
      <c r="J81" s="55">
        <f t="shared" si="18"/>
        <v>1</v>
      </c>
      <c r="K81" s="56" t="s">
        <v>37</v>
      </c>
      <c r="L81" s="56" t="s">
        <v>4</v>
      </c>
      <c r="M81" s="57"/>
      <c r="N81" s="52"/>
      <c r="O81" s="52"/>
      <c r="P81" s="58"/>
      <c r="Q81" s="52"/>
      <c r="R81" s="52"/>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9">
        <f t="shared" si="19"/>
        <v>20330</v>
      </c>
      <c r="BB81" s="60">
        <f t="shared" si="20"/>
        <v>20330</v>
      </c>
      <c r="BC81" s="48" t="str">
        <f t="shared" si="21"/>
        <v>INR  Twenty Thousand Three Hundred &amp; Thirty  Only</v>
      </c>
      <c r="IA81" s="14">
        <v>14.7</v>
      </c>
      <c r="IB81" s="14" t="s">
        <v>129</v>
      </c>
      <c r="ID81" s="14">
        <v>2</v>
      </c>
      <c r="IE81" s="15" t="s">
        <v>121</v>
      </c>
      <c r="IF81" s="15"/>
      <c r="IG81" s="15"/>
      <c r="IH81" s="15"/>
      <c r="II81" s="15"/>
    </row>
    <row r="82" spans="1:243" s="14" customFormat="1" ht="17.25" customHeight="1">
      <c r="A82" s="49">
        <v>14.8</v>
      </c>
      <c r="B82" s="26" t="s">
        <v>130</v>
      </c>
      <c r="C82" s="35"/>
      <c r="D82" s="36">
        <v>2</v>
      </c>
      <c r="E82" s="50" t="s">
        <v>121</v>
      </c>
      <c r="F82" s="51">
        <v>11980</v>
      </c>
      <c r="G82" s="52"/>
      <c r="H82" s="52"/>
      <c r="I82" s="54" t="s">
        <v>36</v>
      </c>
      <c r="J82" s="55">
        <f t="shared" si="18"/>
        <v>1</v>
      </c>
      <c r="K82" s="56" t="s">
        <v>37</v>
      </c>
      <c r="L82" s="56" t="s">
        <v>4</v>
      </c>
      <c r="M82" s="57"/>
      <c r="N82" s="52"/>
      <c r="O82" s="52"/>
      <c r="P82" s="58"/>
      <c r="Q82" s="52"/>
      <c r="R82" s="52"/>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9">
        <f t="shared" si="19"/>
        <v>23960</v>
      </c>
      <c r="BB82" s="60">
        <f t="shared" si="20"/>
        <v>23960</v>
      </c>
      <c r="BC82" s="48" t="str">
        <f t="shared" si="21"/>
        <v>INR  Twenty Three Thousand Nine Hundred &amp; Sixty  Only</v>
      </c>
      <c r="IA82" s="14">
        <v>14.8</v>
      </c>
      <c r="IB82" s="14" t="s">
        <v>130</v>
      </c>
      <c r="ID82" s="14">
        <v>2</v>
      </c>
      <c r="IE82" s="15" t="s">
        <v>121</v>
      </c>
      <c r="IF82" s="15"/>
      <c r="IG82" s="15"/>
      <c r="IH82" s="15"/>
      <c r="II82" s="15"/>
    </row>
    <row r="83" spans="1:243" s="14" customFormat="1" ht="36.75" customHeight="1">
      <c r="A83" s="49">
        <v>14.9</v>
      </c>
      <c r="B83" s="26" t="s">
        <v>131</v>
      </c>
      <c r="C83" s="35"/>
      <c r="D83" s="36">
        <v>2</v>
      </c>
      <c r="E83" s="50" t="s">
        <v>121</v>
      </c>
      <c r="F83" s="51">
        <v>14695</v>
      </c>
      <c r="G83" s="52"/>
      <c r="H83" s="52"/>
      <c r="I83" s="54" t="s">
        <v>36</v>
      </c>
      <c r="J83" s="55">
        <f t="shared" si="18"/>
        <v>1</v>
      </c>
      <c r="K83" s="56" t="s">
        <v>37</v>
      </c>
      <c r="L83" s="56" t="s">
        <v>4</v>
      </c>
      <c r="M83" s="57"/>
      <c r="N83" s="52"/>
      <c r="O83" s="52"/>
      <c r="P83" s="58"/>
      <c r="Q83" s="52"/>
      <c r="R83" s="52"/>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f t="shared" si="19"/>
        <v>29390</v>
      </c>
      <c r="BB83" s="60">
        <f t="shared" si="20"/>
        <v>29390</v>
      </c>
      <c r="BC83" s="48" t="str">
        <f t="shared" si="21"/>
        <v>INR  Twenty Nine Thousand Three Hundred &amp; Ninety  Only</v>
      </c>
      <c r="IA83" s="14">
        <v>14.9</v>
      </c>
      <c r="IB83" s="14" t="s">
        <v>131</v>
      </c>
      <c r="ID83" s="14">
        <v>2</v>
      </c>
      <c r="IE83" s="15" t="s">
        <v>121</v>
      </c>
      <c r="IF83" s="15"/>
      <c r="IG83" s="15"/>
      <c r="IH83" s="15"/>
      <c r="II83" s="15"/>
    </row>
    <row r="84" spans="1:243" s="14" customFormat="1" ht="34.5" customHeight="1">
      <c r="A84" s="66" t="s">
        <v>45</v>
      </c>
      <c r="B84" s="66"/>
      <c r="C84" s="40"/>
      <c r="D84" s="36"/>
      <c r="E84" s="38"/>
      <c r="F84" s="38"/>
      <c r="G84" s="40"/>
      <c r="H84" s="67"/>
      <c r="I84" s="67"/>
      <c r="J84" s="67"/>
      <c r="K84" s="67"/>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68">
        <f>SUM(BA14:BA83)</f>
        <v>155585920</v>
      </c>
      <c r="BB84" s="69">
        <f>SUM(BB13:BB83)</f>
        <v>155585920</v>
      </c>
      <c r="BC84" s="48" t="str">
        <f>SpellNumber($E$2,BB84)</f>
        <v>INR  Fifteen Crore Fifty Five Lakh Eighty Five Thousand Nine Hundred &amp; Twenty  Only</v>
      </c>
      <c r="IE84" s="15">
        <v>4</v>
      </c>
      <c r="IF84" s="15" t="s">
        <v>39</v>
      </c>
      <c r="IG84" s="15" t="s">
        <v>44</v>
      </c>
      <c r="IH84" s="15">
        <v>10</v>
      </c>
      <c r="II84" s="15" t="s">
        <v>35</v>
      </c>
    </row>
    <row r="85" spans="1:243" s="16" customFormat="1" ht="33.75" customHeight="1">
      <c r="A85" s="66" t="s">
        <v>46</v>
      </c>
      <c r="B85" s="66"/>
      <c r="C85" s="70"/>
      <c r="D85" s="71"/>
      <c r="E85" s="72" t="s">
        <v>143</v>
      </c>
      <c r="F85" s="73"/>
      <c r="G85" s="74"/>
      <c r="H85" s="43"/>
      <c r="I85" s="43"/>
      <c r="J85" s="43"/>
      <c r="K85" s="75"/>
      <c r="L85" s="76"/>
      <c r="M85" s="77"/>
      <c r="N85" s="43"/>
      <c r="O85" s="41"/>
      <c r="P85" s="41"/>
      <c r="Q85" s="41"/>
      <c r="R85" s="41"/>
      <c r="S85" s="41"/>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78">
        <f>IF(ISBLANK(F85),0,IF(E85="Excess (+)",ROUND(BA84+(BA84*F85),2),IF(E85="Less (-)",ROUND(BA84+(BA84*F85*(-1)),2),IF(E85="At Par",BA84,0))))</f>
        <v>0</v>
      </c>
      <c r="BB85" s="79">
        <f>ROUND(BA85,0)</f>
        <v>0</v>
      </c>
      <c r="BC85" s="48" t="str">
        <f>SpellNumber($E$2,BB85)</f>
        <v>INR Zero Only</v>
      </c>
      <c r="IE85" s="17"/>
      <c r="IF85" s="17"/>
      <c r="IG85" s="17"/>
      <c r="IH85" s="17"/>
      <c r="II85" s="17"/>
    </row>
    <row r="86" spans="1:243" s="16" customFormat="1" ht="41.25" customHeight="1">
      <c r="A86" s="66" t="s">
        <v>47</v>
      </c>
      <c r="B86" s="66"/>
      <c r="C86" s="90" t="str">
        <f>SpellNumber($E$2,BB85)</f>
        <v>INR Zero Only</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IE86" s="17"/>
      <c r="IF86" s="17"/>
      <c r="IG86" s="17"/>
      <c r="IH86" s="17"/>
      <c r="II86" s="17"/>
    </row>
    <row r="87" ht="15"/>
  </sheetData>
  <sheetProtection password="CC6C" sheet="1" formatCells="0" formatColumns="0" formatRows="0" insertColumns="0" insertRows="0" insertHyperlinks="0" deleteColumns="0" deleteRows="0" sort="0" autoFilter="0" pivotTables="0"/>
  <mergeCells count="8">
    <mergeCell ref="A9:BC9"/>
    <mergeCell ref="C86:BC8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list" allowBlank="1" showErrorMessage="1" sqref="E8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5">
      <formula1>0</formula1>
      <formula2>IF(#REF!&lt;&gt;"Select",99.9,0)</formula2>
    </dataValidation>
    <dataValidation type="decimal" allowBlank="1" showInputMessage="1" showErrorMessage="1" promptTitle="Rate Entry" prompt="Please enter VAT charges in Rupees for this item. " errorTitle="Invaid Entry" error="Only Numeric Values are allowed. " sqref="M25:M31 M64:M68 M47:M52 M75:M83 M70:M73 M14:M19 M21:M23 M33:M35 M37:M41 M43:M45 M54:M60 M62">
      <formula1>0</formula1>
      <formula2>999999999999999</formula2>
    </dataValidation>
    <dataValidation allowBlank="1" showInputMessage="1" showErrorMessage="1" promptTitle="Units" prompt="Please enter Units in text" sqref="E32 E46 E13 E63 E69 E74 E20 E24 E36 E42 E53 E61">
      <formula1>0</formula1>
      <formula2>0</formula2>
    </dataValidation>
    <dataValidation type="decimal" allowBlank="1" showInputMessage="1" showErrorMessage="1" promptTitle="Quantity" prompt="Please enter the Quantity for this item. " errorTitle="Invalid Entry" error="Only Numeric Values are allowed. " sqref="F13:F83 D13:D83">
      <formula1>0</formula1>
      <formula2>999999999999999</formula2>
    </dataValidation>
    <dataValidation type="list" allowBlank="1" showErrorMessage="1" sqref="K13:K83">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13:J83">
      <formula1>0</formula1>
      <formula2>0</formula2>
    </dataValidation>
    <dataValidation type="list" showErrorMessage="1" sqref="I13:I83">
      <formula1>"Excess(+),Less(-)"</formula1>
      <formula2>0</formula2>
    </dataValidation>
    <dataValidation type="decimal" allowBlank="1" showErrorMessage="1" errorTitle="Invalid Entry" error="Only Numeric Values are allowed. " sqref="A13:A83">
      <formula1>0</formula1>
      <formula2>999999999999999</formula2>
    </dataValidation>
    <dataValidation allowBlank="1" showInputMessage="1" showErrorMessage="1" promptTitle="Itemcode/Make" prompt="Please enter text" sqref="C13:C8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81 L13 L14 L15 L16 L17 L18 L19 L20 L21 L22 L23 L24 L25 L26 L27 L28 L29 L30 L31 L32 L33 L34 L35 L36 L37 L38 L39 L40 L41 L42 L43 L44 L45 L46 L47 L48 L49 L50 L51 L52 L53 L54 L55 L56 L57 L58 L59 L60 L61 L62 L63 L64 L65 L66 L67 L68 L69 L70 L71 L72 L73 L74 L75 L76 L77 L78 L79 L80 L83 L82">
      <formula1>"INR"</formula1>
    </dataValidation>
  </dataValidations>
  <printOptions/>
  <pageMargins left="0.7086614173228347" right="0.7086614173228347" top="0.7480314960629921" bottom="0.7480314960629921" header="0.5118110236220472" footer="0.5118110236220472"/>
  <pageSetup fitToHeight="15" fitToWidth="1" horizontalDpi="300" verticalDpi="300" orientation="landscape" paperSize="9" scale="73" r:id="rId4"/>
  <headerFooter alignWithMargins="0">
    <oddFooter>&amp;C&amp;P&amp;RS202R_BOQ _REV. 0</oddFooter>
  </headerFooter>
  <rowBreaks count="4" manualBreakCount="4">
    <brk id="16" max="54" man="1"/>
    <brk id="38" max="54" man="1"/>
    <brk id="51" max="54" man="1"/>
    <brk id="5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48</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pawan</cp:lastModifiedBy>
  <cp:lastPrinted>2019-06-12T13:28:54Z</cp:lastPrinted>
  <dcterms:created xsi:type="dcterms:W3CDTF">2009-01-30T06:42:42Z</dcterms:created>
  <dcterms:modified xsi:type="dcterms:W3CDTF">2019-06-13T08:37:04Z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